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FTN\Racun izravnanja\SOVA\"/>
    </mc:Choice>
  </mc:AlternateContent>
  <xr:revisionPtr revIDLastSave="0" documentId="13_ncr:1_{AD95E492-A9C9-4227-B917-04C6C840A1D7}" xr6:coauthVersionLast="45" xr6:coauthVersionMax="45" xr10:uidLastSave="{00000000-0000-0000-0000-000000000000}"/>
  <bookViews>
    <workbookView xWindow="-120" yWindow="-120" windowWidth="20640" windowHeight="11160" activeTab="3" xr2:uid="{28C324A7-12A8-4675-9AAC-88EB9659D566}"/>
  </bookViews>
  <sheets>
    <sheet name="Zadatak_3.1" sheetId="1" r:id="rId1"/>
    <sheet name="Zadatak_3.2" sheetId="6" r:id="rId2"/>
    <sheet name="Zadatak_3.3 ili Zadatak_3.5" sheetId="7" r:id="rId3"/>
    <sheet name="Zadatak_3.4" sheetId="8" r:id="rId4"/>
  </sheets>
  <definedNames>
    <definedName name="_xlnm._FilterDatabase" localSheetId="0" hidden="1">Zadatak_3.1!$C$16:$C$26</definedName>
    <definedName name="_xlnm._FilterDatabase" localSheetId="1" hidden="1">Zadatak_3.2!$C$15:$C$25</definedName>
    <definedName name="_xlnm._FilterDatabase" localSheetId="2" hidden="1">'Zadatak_3.3 ili Zadatak_3.5'!$C$17:$C$28</definedName>
    <definedName name="_xlnm._FilterDatabase" localSheetId="3" hidden="1">Zadatak_3.4!$C$21:$C$40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8" l="1"/>
  <c r="B47" i="8"/>
  <c r="B46" i="8"/>
  <c r="D35" i="8"/>
  <c r="B35" i="8"/>
  <c r="C40" i="8" s="1"/>
  <c r="A35" i="8"/>
  <c r="D14" i="8"/>
  <c r="E14" i="8"/>
  <c r="F14" i="8"/>
  <c r="C14" i="8"/>
  <c r="D12" i="8"/>
  <c r="D13" i="8" s="1"/>
  <c r="C31" i="8" s="1"/>
  <c r="E12" i="8"/>
  <c r="E13" i="8" s="1"/>
  <c r="D31" i="8" s="1"/>
  <c r="F12" i="8"/>
  <c r="F13" i="8" s="1"/>
  <c r="E31" i="8" s="1"/>
  <c r="C12" i="8"/>
  <c r="C13" i="8" s="1"/>
  <c r="B31" i="8" s="1"/>
  <c r="D11" i="8"/>
  <c r="E11" i="8"/>
  <c r="F11" i="8"/>
  <c r="C11" i="8"/>
  <c r="D10" i="8"/>
  <c r="E10" i="8"/>
  <c r="F10" i="8"/>
  <c r="C10" i="8"/>
  <c r="C33" i="8" l="1"/>
  <c r="B30" i="8"/>
  <c r="B33" i="8"/>
  <c r="E33" i="8"/>
  <c r="D33" i="8"/>
  <c r="C39" i="8"/>
  <c r="E30" i="8"/>
  <c r="C30" i="8"/>
  <c r="D30" i="8"/>
  <c r="C35" i="8"/>
  <c r="E35" i="8" s="1"/>
  <c r="B36" i="8" l="1"/>
  <c r="C27" i="7" l="1"/>
  <c r="C23" i="7"/>
  <c r="B10" i="7"/>
  <c r="B7" i="7"/>
  <c r="C24" i="6"/>
  <c r="D20" i="6"/>
  <c r="B8" i="6"/>
  <c r="C25" i="1"/>
  <c r="B9" i="1"/>
  <c r="E21" i="1"/>
</calcChain>
</file>

<file path=xl/sharedStrings.xml><?xml version="1.0" encoding="utf-8"?>
<sst xmlns="http://schemas.openxmlformats.org/spreadsheetml/2006/main" count="64" uniqueCount="43">
  <si>
    <t>n</t>
  </si>
  <si>
    <t>REŠENJE: M[   ]  očekivana vrednost osnovice iz merenja; μ etalonska (uslovno tačna) vrednost osnovice.</t>
  </si>
  <si>
    <t>s=</t>
  </si>
  <si>
    <t>n=</t>
  </si>
  <si>
    <t>f=n-1=</t>
  </si>
  <si>
    <t>TEST STATISTIKA</t>
  </si>
  <si>
    <t>DVOSTRANI TEST</t>
  </si>
  <si>
    <t>RAČUNANJE KVANTILA</t>
  </si>
  <si>
    <t>α=</t>
  </si>
  <si>
    <t>Uslovno tačna vrednost kalibracione baze iznosi 300.004 m. Na osnovu 25 merenja srednja vrednost iznosi 300.010 m i određena je sa standardnim odstupanjem ± 0.003 m. Pri nivou značajnosti 0.001, odrediti da li postoji značajna razlika između merene i date vrednosti. Koristiti dvostrani test.</t>
  </si>
  <si>
    <r>
      <t>U jednoj geodetskoj firmi zahtev rukovodstava je da greška opažanja pravca prilikom merenja ne sme bti veća od ± 2". Jedan od zaposlenih, u cilju provere, izveo je seriju od 30 čitanja i dobio S</t>
    </r>
    <r>
      <rPr>
        <vertAlign val="subscript"/>
        <sz val="11"/>
        <color theme="1"/>
        <rFont val="Calibri"/>
        <family val="2"/>
        <scheme val="minor"/>
      </rPr>
      <t>č</t>
    </r>
    <r>
      <rPr>
        <sz val="11"/>
        <color theme="1"/>
        <rFont val="Calibri"/>
        <family val="2"/>
        <scheme val="minor"/>
      </rPr>
      <t>=± 1.5". Sa nivoom značajnosti od 10% testirati na saglasnost postignutu preciznost u odnosu na zahtevanu.</t>
    </r>
  </si>
  <si>
    <r>
      <t>REŠENJE: M[s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]  Očekivana vrednost disperzije iz merenja; </t>
    </r>
    <r>
      <rPr>
        <sz val="11"/>
        <color theme="1"/>
        <rFont val="Calibri"/>
        <family val="2"/>
      </rPr>
      <t>σ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Disperzija populacije.</t>
    </r>
  </si>
  <si>
    <t>JEDNOSTRANI TEST</t>
  </si>
  <si>
    <t>Prvi operater merio je jedan pravac sa 51 ponavljanjem, a drugi operater isti pravac sa 25 ponavljanja. Ako je disperzija prvog operatera jednaka 0.93, a drugog 1.33, sa nivoom značajnosti od 0.05 testirati da li prvi operater meri preciznije od drugog. Koristiti jednostrani test.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</si>
  <si>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=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</si>
  <si>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=n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-1=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</si>
  <si>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=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</si>
  <si>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=n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-1=</t>
    </r>
  </si>
  <si>
    <t>REŠENJE: REŠENJE: M[     ] - Očekivana vrednost disperzije iz merenja.</t>
  </si>
  <si>
    <t xml:space="preserve"> =0.93 - eksperimentalna standardna disperzija prvog operatera, sa</t>
  </si>
  <si>
    <t xml:space="preserve"> =1.33 - eksperimentalna standardna disperzija prvog operatera, sa</t>
  </si>
  <si>
    <r>
      <t>Girusi [</t>
    </r>
    <r>
      <rPr>
        <i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>]</t>
    </r>
  </si>
  <si>
    <r>
      <t>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=n-1</t>
    </r>
  </si>
  <si>
    <r>
      <t>Ugao</t>
    </r>
    <r>
      <rPr>
        <sz val="11"/>
        <color theme="1"/>
        <rFont val="Calibri"/>
        <family val="2"/>
      </rPr>
      <t>→</t>
    </r>
  </si>
  <si>
    <r>
      <t>Raspon W</t>
    </r>
    <r>
      <rPr>
        <vertAlign val="subscript"/>
        <sz val="11"/>
        <color theme="1"/>
        <rFont val="Calibri"/>
        <family val="2"/>
        <scheme val="minor"/>
      </rPr>
      <t>n</t>
    </r>
  </si>
  <si>
    <t>c</t>
  </si>
  <si>
    <t>k</t>
  </si>
  <si>
    <t xml:space="preserve">                a. TESTIRANJE HOMOGENOSTI TAČNOSTI MERENJA                                                Bartletov test: Vrši se testiranje hipoteze o jednakosti k disperzija</t>
  </si>
  <si>
    <r>
      <t>f</t>
    </r>
    <r>
      <rPr>
        <b/>
        <vertAlign val="subscript"/>
        <sz val="14"/>
        <color theme="1"/>
        <rFont val="Calibri"/>
        <family val="2"/>
        <scheme val="minor"/>
      </rPr>
      <t>m</t>
    </r>
  </si>
  <si>
    <r>
      <t>s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</si>
  <si>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j</t>
    </r>
  </si>
  <si>
    <t>a. Ispitati homogenost tačnosti merenja 4 različita ugla</t>
  </si>
  <si>
    <t>b. Oceniti standardno odstupanje merenja uglova u 3 girusa</t>
  </si>
  <si>
    <t xml:space="preserve"> b. EKSPERIMENTALNO STANDARDNO ODSTUPANJE MERENJA UGLOVA U 3 GIRUSA</t>
  </si>
  <si>
    <r>
      <t>s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=</t>
    </r>
  </si>
  <si>
    <t>Odbacuje se nulta hipoteza, jer je:</t>
  </si>
  <si>
    <t>Odbacuje se alternativna hipoteza, jer je:</t>
  </si>
  <si>
    <r>
      <t>Odbacuje se nulta hipoteza, jer je: |t|=10.000&gt;3.745= t</t>
    </r>
    <r>
      <rPr>
        <vertAlign val="subscript"/>
        <sz val="11"/>
        <color theme="1"/>
        <rFont val="Calibri"/>
        <family val="2"/>
        <scheme val="minor"/>
      </rPr>
      <t>0.0005,24</t>
    </r>
  </si>
  <si>
    <t>Iz poligone mreže brane jezera Šelevrenac, data su 4 ugla merena u 3 girusa</t>
  </si>
  <si>
    <t>broj suvišnih merenja</t>
  </si>
  <si>
    <t>nivo značajnosti</t>
  </si>
  <si>
    <t>Prvi operater</t>
  </si>
  <si>
    <t>Drugi operater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</si>
</sst>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165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11</xdr:row>
      <xdr:rowOff>23812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952500" y="116681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A125DC45-6532-4455-9A94-92B5CDD35A6E}"/>
                </a:ext>
              </a:extLst>
            </xdr:cNvPr>
            <xdr:cNvSpPr txBox="1"/>
          </xdr:nvSpPr>
          <xdr:spPr>
            <a:xfrm>
              <a:off x="952500" y="116681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𝑦</a:t>
              </a:r>
              <a:r>
                <a:rPr lang="en-US" sz="1100" b="0" i="0">
                  <a:latin typeface="Cambria Math" panose="02040503050406030204" pitchFamily="18" charset="0"/>
                </a:rPr>
                <a:t> ̅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66675</xdr:colOff>
      <xdr:row>15</xdr:row>
      <xdr:rowOff>14287</xdr:rowOff>
    </xdr:from>
    <xdr:ext cx="10885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66675" y="1728787"/>
              <a:ext cx="1088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sr-Latn-RS" sz="1100" b="0" i="1">
                        <a:latin typeface="Cambria Math" panose="02040503050406030204" pitchFamily="18" charset="0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acc>
                      </m:e>
                    </m:d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A72C527-B681-458A-B4AE-DB02BDA8C7C9}"/>
                </a:ext>
              </a:extLst>
            </xdr:cNvPr>
            <xdr:cNvSpPr txBox="1"/>
          </xdr:nvSpPr>
          <xdr:spPr>
            <a:xfrm>
              <a:off x="66675" y="1728787"/>
              <a:ext cx="1088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𝐻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sr-Latn-RS" sz="1100" b="0" i="0">
                  <a:latin typeface="Cambria Math" panose="02040503050406030204" pitchFamily="18" charset="0"/>
                </a:rPr>
                <a:t>0=𝑀[𝑦 ̅ ]=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17</xdr:row>
      <xdr:rowOff>33337</xdr:rowOff>
    </xdr:from>
    <xdr:ext cx="10885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57150" y="2128837"/>
              <a:ext cx="1088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sr-Latn-RS" sz="1100" b="0" i="1">
                        <a:latin typeface="Cambria Math" panose="02040503050406030204" pitchFamily="18" charset="0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acc>
                      </m:e>
                    </m:d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</m:t>
                    </m:r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F33A116-5355-4CA0-B50F-8B1393619667}"/>
                </a:ext>
              </a:extLst>
            </xdr:cNvPr>
            <xdr:cNvSpPr txBox="1"/>
          </xdr:nvSpPr>
          <xdr:spPr>
            <a:xfrm>
              <a:off x="57150" y="2128837"/>
              <a:ext cx="1088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𝐻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sr-Latn-RS" sz="1100" b="0" i="0">
                  <a:latin typeface="Cambria Math" panose="02040503050406030204" pitchFamily="18" charset="0"/>
                </a:rPr>
                <a:t>𝑎=𝑀[𝑦 ̅ ]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≠𝜇≠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323850</xdr:colOff>
      <xdr:row>20</xdr:row>
      <xdr:rowOff>23812</xdr:rowOff>
    </xdr:from>
    <xdr:ext cx="2096856" cy="3634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323850" y="2595562"/>
              <a:ext cx="2096856" cy="3634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RS" sz="1100" b="0" i="1">
                        <a:latin typeface="Cambria Math" panose="02040503050406030204" pitchFamily="18" charset="0"/>
                      </a:rPr>
                      <m:t>𝑡</m:t>
                    </m:r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acc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sr-Latn-R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f>
                          <m:fPr>
                            <m:type m:val="lin"/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sr-Latn-RS" sz="11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sr-Latn-RS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</m:rad>
                          </m:den>
                        </m:f>
                      </m:den>
                    </m:f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300.010−300.004</m:t>
                        </m:r>
                      </m:num>
                      <m:den>
                        <m:f>
                          <m:fPr>
                            <m:type m:val="lin"/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0.003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sr-Latn-RS" sz="11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sr-Latn-RS" sz="1100" b="0" i="1">
                                    <a:latin typeface="Cambria Math" panose="02040503050406030204" pitchFamily="18" charset="0"/>
                                  </a:rPr>
                                  <m:t>25</m:t>
                                </m:r>
                              </m:e>
                            </m:rad>
                          </m:den>
                        </m:f>
                      </m:den>
                    </m:f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FF3CFC0-4D22-4973-9D19-C17E09A858DD}"/>
                </a:ext>
              </a:extLst>
            </xdr:cNvPr>
            <xdr:cNvSpPr txBox="1"/>
          </xdr:nvSpPr>
          <xdr:spPr>
            <a:xfrm>
              <a:off x="323850" y="2595562"/>
              <a:ext cx="2096856" cy="3634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𝑡=(𝑦 ̅−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𝜇)/(</a:t>
              </a:r>
              <a:r>
                <a:rPr lang="sr-Latn-RS" sz="1100" b="0" i="0">
                  <a:latin typeface="Cambria Math" panose="02040503050406030204" pitchFamily="18" charset="0"/>
                </a:rPr>
                <a:t>𝑠∕√𝑛)=(300.010−300.004)/(0.003∕√25)=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219075</xdr:colOff>
      <xdr:row>4</xdr:row>
      <xdr:rowOff>4762</xdr:rowOff>
    </xdr:from>
    <xdr:ext cx="2607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219075" y="766762"/>
              <a:ext cx="260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sr-Latn-RS" sz="1100" b="1" i="0">
                            <a:latin typeface="Cambria Math" panose="02040503050406030204" pitchFamily="18" charset="0"/>
                          </a:rPr>
                          <m:t>𝐲</m:t>
                        </m:r>
                      </m:e>
                    </m:acc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68A9B48-DD8E-4688-A5D5-C9BD74DB9024}"/>
                </a:ext>
              </a:extLst>
            </xdr:cNvPr>
            <xdr:cNvSpPr txBox="1"/>
          </xdr:nvSpPr>
          <xdr:spPr>
            <a:xfrm>
              <a:off x="219075" y="766762"/>
              <a:ext cx="260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latin typeface="Cambria Math" panose="02040503050406030204" pitchFamily="18" charset="0"/>
                </a:rPr>
                <a:t>𝐲</a:t>
              </a:r>
              <a:r>
                <a:rPr lang="en-US" sz="1100" b="1" i="0">
                  <a:latin typeface="Cambria Math" panose="02040503050406030204" pitchFamily="18" charset="0"/>
                </a:rPr>
                <a:t> ̅</a:t>
              </a:r>
              <a:r>
                <a:rPr lang="sr-Latn-RS" sz="1100" b="1" i="0">
                  <a:latin typeface="Cambria Math" panose="02040503050406030204" pitchFamily="18" charset="0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0</xdr:col>
      <xdr:colOff>209550</xdr:colOff>
      <xdr:row>5</xdr:row>
      <xdr:rowOff>14287</xdr:rowOff>
    </xdr:from>
    <xdr:ext cx="2642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209550" y="966787"/>
              <a:ext cx="2642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𝛍</m:t>
                    </m:r>
                    <m:r>
                      <a:rPr lang="sr-Latn-RS" sz="11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30686D40-110B-477B-BF9C-9597A210245A}"/>
                </a:ext>
              </a:extLst>
            </xdr:cNvPr>
            <xdr:cNvSpPr txBox="1"/>
          </xdr:nvSpPr>
          <xdr:spPr>
            <a:xfrm>
              <a:off x="209550" y="966787"/>
              <a:ext cx="2642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𝛍</a:t>
              </a:r>
              <a:r>
                <a:rPr lang="sr-Latn-R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0</xdr:col>
      <xdr:colOff>104775</xdr:colOff>
      <xdr:row>24</xdr:row>
      <xdr:rowOff>42862</xdr:rowOff>
    </xdr:from>
    <xdr:ext cx="1071960" cy="1883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104775" y="4900612"/>
              <a:ext cx="1071960" cy="1883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sr-Latn-R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sr-Latn-RS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t</m:t>
                      </m:r>
                    </m:e>
                    <m:sub>
                      <m:f>
                        <m:fPr>
                          <m:type m:val="skw"/>
                          <m:ctrlPr>
                            <a:rPr lang="sr-Latn-R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sr-Latn-RS" sz="110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α</m:t>
                          </m:r>
                        </m:num>
                        <m:den>
                          <m:r>
                            <a:rPr lang="sr-Latn-RS" sz="110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den>
                      </m:f>
                      <m:r>
                        <a:rPr lang="sr-Latn-RS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</m:t>
                      </m:r>
                      <m:r>
                        <m:rPr>
                          <m:sty m:val="p"/>
                        </m:rPr>
                        <a:rPr lang="sr-Latn-RS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f</m:t>
                      </m:r>
                    </m:sub>
                  </m:sSub>
                  <m:r>
                    <a:rPr lang="sr-Latn-RS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r>
                    <m:rPr>
                      <m:nor/>
                    </m:rPr>
                    <a:rPr lang="sr-Latn-RS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sr-Latn-R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sr-Latn-RS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t</m:t>
                      </m:r>
                    </m:e>
                    <m:sub>
                      <m:r>
                        <a:rPr lang="sr-Latn-RS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0.0005,24</m:t>
                      </m:r>
                    </m:sub>
                  </m:sSub>
                </m:oMath>
              </a14:m>
              <a:r>
                <a:rPr lang="en-US" sz="1100"/>
                <a:t>=</a:t>
              </a: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73A6220-9438-4991-9BE4-2C8EF5D44E0E}"/>
                </a:ext>
              </a:extLst>
            </xdr:cNvPr>
            <xdr:cNvSpPr txBox="1"/>
          </xdr:nvSpPr>
          <xdr:spPr>
            <a:xfrm>
              <a:off x="104775" y="4900612"/>
              <a:ext cx="1071960" cy="1883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t_(α⁄2,f)=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t_0.0005,24</a:t>
              </a:r>
              <a:r>
                <a:rPr lang="en-US" sz="1100"/>
                <a:t>=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14</xdr:row>
      <xdr:rowOff>14287</xdr:rowOff>
    </xdr:from>
    <xdr:ext cx="1395895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66675" y="2681287"/>
              <a:ext cx="139589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sr-Latn-RS" sz="1100" b="0" i="1">
                        <a:latin typeface="Cambria Math" panose="02040503050406030204" pitchFamily="18" charset="0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sr-Latn-R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sr-Latn-R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d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sr-Latn-R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sr-Latn-R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p>
                        <m:r>
                          <a:rPr lang="sr-Latn-R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222EC38-5685-4220-846F-F94F262799AE}"/>
                </a:ext>
              </a:extLst>
            </xdr:cNvPr>
            <xdr:cNvSpPr txBox="1"/>
          </xdr:nvSpPr>
          <xdr:spPr>
            <a:xfrm>
              <a:off x="66675" y="2681287"/>
              <a:ext cx="139589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𝐻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sr-Latn-RS" sz="1100" b="0" i="0">
                  <a:latin typeface="Cambria Math" panose="02040503050406030204" pitchFamily="18" charset="0"/>
                </a:rPr>
                <a:t>0=𝑀[𝑠^2 ]=𝑠^2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=𝜎^2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16</xdr:row>
      <xdr:rowOff>33337</xdr:rowOff>
    </xdr:from>
    <xdr:ext cx="1397114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7150" y="3081337"/>
              <a:ext cx="1397114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p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d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&gt;</m:t>
                    </m:r>
                    <m:sSup>
                      <m:sSup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CFC422F-099F-4366-8EC0-9F4C972ADB91}"/>
                </a:ext>
              </a:extLst>
            </xdr:cNvPr>
            <xdr:cNvSpPr txBox="1"/>
          </xdr:nvSpPr>
          <xdr:spPr>
            <a:xfrm>
              <a:off x="57150" y="3081337"/>
              <a:ext cx="1397114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latin typeface="Cambria Math" panose="02040503050406030204" pitchFamily="18" charset="0"/>
                </a:rPr>
                <a:t>𝐻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sr-Latn-RS" sz="1100" b="0" i="0">
                  <a:latin typeface="Cambria Math" panose="02040503050406030204" pitchFamily="18" charset="0"/>
                </a:rPr>
                <a:t>𝑎=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𝑀[𝑠^2 ]=𝑠^2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&gt;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18</xdr:row>
      <xdr:rowOff>223837</xdr:rowOff>
    </xdr:from>
    <xdr:ext cx="1757404" cy="408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57150" y="3748087"/>
              <a:ext cx="1757404" cy="408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𝜒</m:t>
                        </m:r>
                      </m:e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sSup>
                          <m:s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p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</m:e>
                          <m:sup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r-Latn-R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r-Latn-RS" sz="1100" b="0" i="1">
                            <a:latin typeface="Cambria Math" panose="02040503050406030204" pitchFamily="18" charset="0"/>
                          </a:rPr>
                          <m:t>29</m:t>
                        </m:r>
                        <m:r>
                          <a:rPr lang="sr-Latn-R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sr-Latn-R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sr-Latn-R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p>
                                  <m:sSupPr>
                                    <m:ctrlP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1.5</m:t>
                                    </m:r>
                                  </m:e>
                                  <m:sup>
                                    <m: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"</m:t>
                                    </m:r>
                                  </m:sup>
                                </m:sSup>
                              </m:e>
                            </m:d>
                          </m:e>
                          <m:sup>
                            <m:r>
                              <a:rPr lang="sr-Latn-R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p>
                                  <m:sSupPr>
                                    <m:ctrlP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e>
                                  <m:sup>
                                    <m: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"</m:t>
                                    </m:r>
                                  </m:sup>
                                </m:sSup>
                              </m:e>
                            </m:d>
                          </m:e>
                          <m:sup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B77399-FD5B-4820-B5F3-FB04D91EF814}"/>
                </a:ext>
              </a:extLst>
            </xdr:cNvPr>
            <xdr:cNvSpPr txBox="1"/>
          </xdr:nvSpPr>
          <xdr:spPr>
            <a:xfrm>
              <a:off x="57150" y="3748087"/>
              <a:ext cx="1757404" cy="408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𝜒^2=(𝑓∗𝑠^2)/𝜎^2 </a:t>
              </a:r>
              <a:r>
                <a:rPr lang="sr-Latn-RS" sz="1100" b="0" i="0">
                  <a:latin typeface="Cambria Math" panose="02040503050406030204" pitchFamily="18" charset="0"/>
                </a:rPr>
                <a:t>=(29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∗(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〖1.5〗^"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)^</a:t>
              </a:r>
              <a:r>
                <a:rPr lang="sr-Latn-R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2)/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^" )^2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sr-Latn-RS" sz="1100" b="0" i="0">
                  <a:latin typeface="Cambria Math" panose="02040503050406030204" pitchFamily="18" charset="0"/>
                </a:rPr>
                <a:t>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219075</xdr:colOff>
      <xdr:row>4</xdr:row>
      <xdr:rowOff>4762</xdr:rowOff>
    </xdr:from>
    <xdr:ext cx="2653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219075" y="766762"/>
              <a:ext cx="2653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𝛔</m:t>
                    </m:r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AA8A0D5-8A25-4234-AD34-8F2376B09920}"/>
                </a:ext>
              </a:extLst>
            </xdr:cNvPr>
            <xdr:cNvSpPr txBox="1"/>
          </xdr:nvSpPr>
          <xdr:spPr>
            <a:xfrm>
              <a:off x="219075" y="766762"/>
              <a:ext cx="2653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𝛔</a:t>
              </a:r>
              <a:r>
                <a:rPr lang="sr-Latn-RS" sz="1100" b="1" i="0">
                  <a:latin typeface="Cambria Math" panose="02040503050406030204" pitchFamily="18" charset="0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0</xdr:col>
      <xdr:colOff>133350</xdr:colOff>
      <xdr:row>23</xdr:row>
      <xdr:rowOff>23812</xdr:rowOff>
    </xdr:from>
    <xdr:ext cx="1023485" cy="1940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133350" y="4643437"/>
              <a:ext cx="1023485" cy="19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𝜒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α</m:t>
                        </m:r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f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sr-Latn-R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𝜒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0.10</m:t>
                        </m:r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29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en-U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E78287-C3B7-442C-8C1B-A52393A4F201}"/>
                </a:ext>
              </a:extLst>
            </xdr:cNvPr>
            <xdr:cNvSpPr txBox="1"/>
          </xdr:nvSpPr>
          <xdr:spPr>
            <a:xfrm>
              <a:off x="133350" y="4643437"/>
              <a:ext cx="1023485" cy="19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𝜒_(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α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,f)^2  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0.10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29^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762000</xdr:colOff>
      <xdr:row>25</xdr:row>
      <xdr:rowOff>33337</xdr:rowOff>
    </xdr:from>
    <xdr:ext cx="1772601" cy="1940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3200400" y="5129212"/>
              <a:ext cx="1772601" cy="19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p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𝟏𝟔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𝟑𝟗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b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𝟏𝟎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𝟐𝟗</m:t>
                        </m:r>
                      </m:sub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F76CB01-1E84-4C54-AB0B-7E276BCC25D3}"/>
                </a:ext>
              </a:extLst>
            </xdr:cNvPr>
            <xdr:cNvSpPr txBox="1"/>
          </xdr:nvSpPr>
          <xdr:spPr>
            <a:xfrm>
              <a:off x="3200400" y="5129212"/>
              <a:ext cx="1772601" cy="19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𝛘^𝟐=𝟏𝟔.𝟑&lt;𝟑𝟗.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=𝛘_(𝟎.𝟏𝟎,𝟐𝟗)^𝟐</a:t>
              </a:r>
              <a:endParaRPr lang="en-US" sz="1100" b="1" i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16</xdr:row>
      <xdr:rowOff>14287</xdr:rowOff>
    </xdr:from>
    <xdr:ext cx="1286955" cy="396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66675" y="3062287"/>
              <a:ext cx="1286955" cy="396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D3E4CB6-454A-4CAE-85A9-06F040A44DB9}"/>
                </a:ext>
              </a:extLst>
            </xdr:cNvPr>
            <xdr:cNvSpPr txBox="1"/>
          </xdr:nvSpPr>
          <xdr:spPr>
            <a:xfrm>
              <a:off x="66675" y="3062287"/>
              <a:ext cx="1286955" cy="396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H_0:(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_2^2)/(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_1^2 )=1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_2^2=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19</xdr:row>
      <xdr:rowOff>33337</xdr:rowOff>
    </xdr:from>
    <xdr:ext cx="1285415" cy="3828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57150" y="3700462"/>
              <a:ext cx="1285415" cy="3828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</m:t>
                        </m:r>
                      </m:sub>
                    </m:sSub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&gt;1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&gt;</m:t>
                        </m:r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92BB751-19D1-4132-83A7-C27BD2D452D3}"/>
                </a:ext>
              </a:extLst>
            </xdr:cNvPr>
            <xdr:cNvSpPr txBox="1"/>
          </xdr:nvSpPr>
          <xdr:spPr>
            <a:xfrm>
              <a:off x="57150" y="3700462"/>
              <a:ext cx="1285415" cy="3828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H_a:(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_2^2)/(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_1^2 )&gt;1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_2^2&gt;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21</xdr:row>
      <xdr:rowOff>223837</xdr:rowOff>
    </xdr:from>
    <xdr:ext cx="1007840" cy="396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57150" y="4367212"/>
              <a:ext cx="1007840" cy="396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</m:t>
                    </m:r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σ</m:t>
                            </m:r>
                          </m:e>
                          <m:sub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nor/>
                      </m:rPr>
                      <a:rPr lang="sr-Latn-RS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1.33</m:t>
                        </m:r>
                      </m:num>
                      <m:den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0.93</m:t>
                        </m:r>
                      </m:den>
                    </m:f>
                    <m:r>
                      <a:rPr lang="sr-Latn-R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FDFFB1C-BDB8-46DE-A8CC-AE67526CB5E6}"/>
                </a:ext>
              </a:extLst>
            </xdr:cNvPr>
            <xdr:cNvSpPr txBox="1"/>
          </xdr:nvSpPr>
          <xdr:spPr>
            <a:xfrm>
              <a:off x="57150" y="4367212"/>
              <a:ext cx="1007840" cy="396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𝐹=(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_2^2)/(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_1^2 )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"=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 1.33/0.93</a:t>
              </a:r>
              <a:r>
                <a:rPr lang="sr-Latn-RS" sz="1100" b="0" i="0">
                  <a:latin typeface="Cambria Math" panose="02040503050406030204" pitchFamily="18" charset="0"/>
                </a:rPr>
                <a:t>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219075</xdr:colOff>
      <xdr:row>4</xdr:row>
      <xdr:rowOff>4762</xdr:rowOff>
    </xdr:from>
    <xdr:ext cx="314702" cy="184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219075" y="766762"/>
              <a:ext cx="314702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p>
                    </m:sSubSup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E51E291-F1DB-417D-BA40-F9B30C22AAF8}"/>
                </a:ext>
              </a:extLst>
            </xdr:cNvPr>
            <xdr:cNvSpPr txBox="1"/>
          </xdr:nvSpPr>
          <xdr:spPr>
            <a:xfrm>
              <a:off x="219075" y="766762"/>
              <a:ext cx="314702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𝒔_𝟏^𝟐</a:t>
              </a:r>
              <a:r>
                <a:rPr lang="sr-Latn-RS" sz="1100" b="1" i="0">
                  <a:latin typeface="Cambria Math" panose="02040503050406030204" pitchFamily="18" charset="0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0</xdr:col>
      <xdr:colOff>66675</xdr:colOff>
      <xdr:row>26</xdr:row>
      <xdr:rowOff>33337</xdr:rowOff>
    </xdr:from>
    <xdr:ext cx="1303369" cy="184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66675" y="5272087"/>
              <a:ext cx="1303369" cy="184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𝛼</m:t>
                        </m:r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sSub>
                          <m:sSub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sSub>
                          <m:sSub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sub>
                    </m:sSub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0.05,</m:t>
                        </m:r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24,50</m:t>
                        </m:r>
                      </m:sub>
                    </m:sSub>
                    <m:r>
                      <a:rPr lang="en-U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5DE2729-E241-4C22-B018-DDB5310448C0}"/>
                </a:ext>
              </a:extLst>
            </xdr:cNvPr>
            <xdr:cNvSpPr txBox="1"/>
          </xdr:nvSpPr>
          <xdr:spPr>
            <a:xfrm>
              <a:off x="66675" y="5272087"/>
              <a:ext cx="1303369" cy="184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𝐹_(𝛼, 𝑓_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,𝑓_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=𝐹_(0.05, 24,50)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771525</xdr:colOff>
      <xdr:row>28</xdr:row>
      <xdr:rowOff>52387</xdr:rowOff>
    </xdr:from>
    <xdr:ext cx="1864998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3209925" y="5767387"/>
              <a:ext cx="1864998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𝐅</m:t>
                    </m:r>
                    <m:r>
                      <a:rPr lang="sr-Latn-RS" sz="1100" b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sr-Latn-RS" sz="1100" b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𝟒𝟑</m:t>
                    </m:r>
                    <m:r>
                      <a:rPr lang="sr-Latn-RS" sz="1100" b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sr-Latn-RS" sz="1100" b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𝟕𝟒</m:t>
                    </m:r>
                    <m:r>
                      <a:rPr lang="sr-Latn-RS" sz="1100" b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𝑭</m:t>
                        </m:r>
                      </m:e>
                      <m:sub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𝟎𝟓</m:t>
                        </m:r>
                        <m:r>
                          <a:rPr lang="sr-Latn-RS" sz="11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𝟐𝟒</m:t>
                        </m:r>
                        <m:r>
                          <a:rPr lang="sr-Latn-RS" sz="11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𝟓𝟎</m:t>
                        </m:r>
                      </m:sub>
                    </m:sSub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B44EE3F-A345-4177-B525-6215D1A1D381}"/>
                </a:ext>
              </a:extLst>
            </xdr:cNvPr>
            <xdr:cNvSpPr txBox="1"/>
          </xdr:nvSpPr>
          <xdr:spPr>
            <a:xfrm>
              <a:off x="3209925" y="5767387"/>
              <a:ext cx="1864998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𝐅=𝟏.𝟒𝟑&lt;𝟏.𝟕𝟒=𝑭_(𝟎.𝟎𝟓, 𝟐𝟒,𝟓𝟎)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0</xdr:col>
      <xdr:colOff>219075</xdr:colOff>
      <xdr:row>7</xdr:row>
      <xdr:rowOff>4762</xdr:rowOff>
    </xdr:from>
    <xdr:ext cx="314702" cy="184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219075" y="766762"/>
              <a:ext cx="314702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b>
                      <m:sup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p>
                    </m:sSubSup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AA48891-8DE9-4D6C-9C58-20E4F8ECC93B}"/>
                </a:ext>
              </a:extLst>
            </xdr:cNvPr>
            <xdr:cNvSpPr txBox="1"/>
          </xdr:nvSpPr>
          <xdr:spPr>
            <a:xfrm>
              <a:off x="219075" y="766762"/>
              <a:ext cx="314702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𝒔_𝟐^𝟐</a:t>
              </a:r>
              <a:r>
                <a:rPr lang="sr-Latn-RS" sz="1100" b="1" i="0">
                  <a:latin typeface="Cambria Math" panose="02040503050406030204" pitchFamily="18" charset="0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2</xdr:col>
      <xdr:colOff>409575</xdr:colOff>
      <xdr:row>11</xdr:row>
      <xdr:rowOff>4762</xdr:rowOff>
    </xdr:from>
    <xdr:ext cx="169084" cy="1810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1628775" y="2100262"/>
              <a:ext cx="169084" cy="1810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955B6AB5-8FF1-4B19-BCF3-258BDC41F618}"/>
                </a:ext>
              </a:extLst>
            </xdr:cNvPr>
            <xdr:cNvSpPr txBox="1"/>
          </xdr:nvSpPr>
          <xdr:spPr>
            <a:xfrm>
              <a:off x="1628775" y="2100262"/>
              <a:ext cx="169084" cy="1810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𝑠_𝑖^2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276225</xdr:colOff>
      <xdr:row>12</xdr:row>
      <xdr:rowOff>4762</xdr:rowOff>
    </xdr:from>
    <xdr:ext cx="169084" cy="1778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>
              <a:off x="276225" y="2290762"/>
              <a:ext cx="169084" cy="1778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35AA37-00DC-49A8-B450-ABBF9FB83FDB}"/>
                </a:ext>
              </a:extLst>
            </xdr:cNvPr>
            <xdr:cNvSpPr txBox="1"/>
          </xdr:nvSpPr>
          <xdr:spPr>
            <a:xfrm>
              <a:off x="276225" y="2290762"/>
              <a:ext cx="169084" cy="1778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𝑠_1^2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238125</xdr:colOff>
      <xdr:row>12</xdr:row>
      <xdr:rowOff>14287</xdr:rowOff>
    </xdr:from>
    <xdr:ext cx="791562" cy="1915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4371975" y="2300287"/>
              <a:ext cx="791562" cy="1915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m:rPr>
                            <m:nor/>
                          </m:rPr>
                          <a:rPr lang="en-US">
                            <a:effectLst/>
                          </a:rPr>
                          <m:t> 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m:rPr>
                        <m:nor/>
                      </m:rPr>
                      <a:rPr lang="en-US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9CCE13D-FFEB-4C7E-A5BD-34DF0E74BF3A}"/>
                </a:ext>
              </a:extLst>
            </xdr:cNvPr>
            <xdr:cNvSpPr txBox="1"/>
          </xdr:nvSpPr>
          <xdr:spPr>
            <a:xfrm>
              <a:off x="4371975" y="2300287"/>
              <a:ext cx="791562" cy="1915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𝑀[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𝑠_1^2 "</a:t>
              </a:r>
              <a:r>
                <a:rPr lang="en-US" i="0">
                  <a:effectLst/>
                </a:rPr>
                <a:t> </a:t>
              </a:r>
              <a:r>
                <a:rPr lang="en-US" sz="1100" b="0" i="0">
                  <a:effectLst/>
                  <a:latin typeface="Cambria Math" panose="02040503050406030204" pitchFamily="18" charset="0"/>
                </a:rPr>
                <a:t>" ]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_1^2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276225</xdr:colOff>
      <xdr:row>13</xdr:row>
      <xdr:rowOff>4762</xdr:rowOff>
    </xdr:from>
    <xdr:ext cx="169084" cy="1778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276225" y="2290762"/>
              <a:ext cx="169084" cy="1778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EF4FEFAB-0A8D-4A01-A78D-EFEFF9A808A5}"/>
                </a:ext>
              </a:extLst>
            </xdr:cNvPr>
            <xdr:cNvSpPr txBox="1"/>
          </xdr:nvSpPr>
          <xdr:spPr>
            <a:xfrm>
              <a:off x="276225" y="2290762"/>
              <a:ext cx="169084" cy="1778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𝑠_2^2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238125</xdr:colOff>
      <xdr:row>13</xdr:row>
      <xdr:rowOff>14287</xdr:rowOff>
    </xdr:from>
    <xdr:ext cx="795026" cy="1779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 txBox="1"/>
          </xdr:nvSpPr>
          <xdr:spPr>
            <a:xfrm>
              <a:off x="4371975" y="2490787"/>
              <a:ext cx="795026" cy="1779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𝑀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m:rPr>
                            <m:nor/>
                          </m:rPr>
                          <a:rPr lang="en-US">
                            <a:effectLst/>
                          </a:rPr>
                          <m:t> 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m:rPr>
                        <m:nor/>
                      </m:rPr>
                      <a:rPr lang="en-US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F413788-3716-4644-8A94-B07A946BA020}"/>
                </a:ext>
              </a:extLst>
            </xdr:cNvPr>
            <xdr:cNvSpPr txBox="1"/>
          </xdr:nvSpPr>
          <xdr:spPr>
            <a:xfrm>
              <a:off x="4371975" y="2490787"/>
              <a:ext cx="795026" cy="1779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𝑀[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 "</a:t>
              </a:r>
              <a:r>
                <a:rPr lang="en-US" i="0">
                  <a:effectLst/>
                </a:rPr>
                <a:t> </a:t>
              </a:r>
              <a:r>
                <a:rPr lang="en-US" sz="1100" b="0" i="0">
                  <a:effectLst/>
                  <a:latin typeface="Cambria Math" panose="02040503050406030204" pitchFamily="18" charset="0"/>
                </a:rPr>
                <a:t>" ]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20</xdr:row>
      <xdr:rowOff>14287</xdr:rowOff>
    </xdr:from>
    <xdr:ext cx="1722651" cy="1856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66675" y="4052887"/>
              <a:ext cx="1722651" cy="1856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sr-Latn-R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a:rPr lang="sr-Latn-R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sr-Latn-R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sSubSup>
                      <m:sSubSup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sr-Latn-R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=⋯=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E808305-BD3E-4FD7-9222-F6B54F738CFE}"/>
                </a:ext>
              </a:extLst>
            </xdr:cNvPr>
            <xdr:cNvSpPr txBox="1"/>
          </xdr:nvSpPr>
          <xdr:spPr>
            <a:xfrm>
              <a:off x="66675" y="4052887"/>
              <a:ext cx="1722651" cy="1856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H_0:𝜎_1^2=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2^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=⋯=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𝑘^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=𝜎^2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22</xdr:row>
      <xdr:rowOff>33337</xdr:rowOff>
    </xdr:from>
    <xdr:ext cx="1670714" cy="1976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57150" y="4500562"/>
              <a:ext cx="1670714" cy="1976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sr-Latn-RS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</m:t>
                        </m:r>
                      </m:sub>
                    </m:sSub>
                    <m:r>
                      <a:rPr lang="sr-Latn-RS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da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je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bar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jedno</m:t>
                    </m:r>
                    <m:r>
                      <m:rPr>
                        <m:nor/>
                      </m:rPr>
                      <a:rPr lang="sr-Latn-R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≠</m:t>
                    </m:r>
                    <m:sSup>
                      <m:s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e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0435206-E679-4D80-B0B1-3B06A8C4A895}"/>
                </a:ext>
              </a:extLst>
            </xdr:cNvPr>
            <xdr:cNvSpPr txBox="1"/>
          </xdr:nvSpPr>
          <xdr:spPr>
            <a:xfrm>
              <a:off x="57150" y="4500562"/>
              <a:ext cx="1670714" cy="1976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H_a: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da je bar jedno 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𝜎_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𝑗^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2≠𝜎^2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257175</xdr:colOff>
      <xdr:row>25</xdr:row>
      <xdr:rowOff>90487</xdr:rowOff>
    </xdr:from>
    <xdr:ext cx="2195537" cy="5449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257175" y="5386387"/>
              <a:ext cx="2195537" cy="5449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𝜒</m:t>
                        </m:r>
                      </m:e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den>
                    </m:f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𝑙𝑛</m:t>
                        </m:r>
                        <m:sSup>
                          <m:sSup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p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nary>
                          <m:naryPr>
                            <m:chr m:val="∑"/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sup>
                          <m:e>
                            <m:sSub>
                              <m:sSubPr>
                                <m:ctrlP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𝑙𝑛</m:t>
                            </m:r>
                            <m:sSubSup>
                              <m:sSubSupPr>
                                <m:ctrlP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e>
                              <m:sub>
                                <m: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  <m:sup>
                                <m: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bSup>
                          </m:e>
                        </m:nary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711E214-4D07-4433-BBC0-28B282ADDE63}"/>
                </a:ext>
              </a:extLst>
            </xdr:cNvPr>
            <xdr:cNvSpPr txBox="1"/>
          </xdr:nvSpPr>
          <xdr:spPr>
            <a:xfrm>
              <a:off x="257175" y="5386387"/>
              <a:ext cx="2195537" cy="5449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𝜒^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2=1/𝑐∗(𝑓_𝑚∗𝑙𝑛𝑠^2−∑_(𝑖=1)^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▒〖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∗𝑙𝑛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𝑠_𝑖^2 〗)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133350</xdr:colOff>
      <xdr:row>38</xdr:row>
      <xdr:rowOff>23812</xdr:rowOff>
    </xdr:from>
    <xdr:ext cx="975780" cy="1967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133350" y="8253412"/>
              <a:ext cx="975780" cy="19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b>
                        <m:r>
                          <a:rPr lang="el-GR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𝛂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𝐟</m:t>
                        </m:r>
                      </m:sub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b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𝟎𝟓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</m:sub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  <m:r>
                      <a:rPr lang="en-U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275C084-807B-4FDC-A67B-1C65A15ACB90}"/>
                </a:ext>
              </a:extLst>
            </xdr:cNvPr>
            <xdr:cNvSpPr txBox="1"/>
          </xdr:nvSpPr>
          <xdr:spPr>
            <a:xfrm>
              <a:off x="133350" y="8253412"/>
              <a:ext cx="975780" cy="19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𝛘_(</a:t>
              </a:r>
              <a:r>
                <a:rPr lang="el-G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𝛂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,𝐟)^𝟐  =𝛘_(𝟎.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𝟎𝟓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)^𝟐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7</xdr:col>
      <xdr:colOff>504825</xdr:colOff>
      <xdr:row>38</xdr:row>
      <xdr:rowOff>4762</xdr:rowOff>
    </xdr:from>
    <xdr:ext cx="1688219" cy="1965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5391150" y="8205787"/>
              <a:ext cx="1688219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p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𝟖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𝟒𝟑</m:t>
                    </m:r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&gt;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𝟕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𝟖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b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𝟎𝟓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</m:sub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74E5DEE-7D08-423B-B6DC-2712EA928CF8}"/>
                </a:ext>
              </a:extLst>
            </xdr:cNvPr>
            <xdr:cNvSpPr txBox="1"/>
          </xdr:nvSpPr>
          <xdr:spPr>
            <a:xfrm>
              <a:off x="5391150" y="8205787"/>
              <a:ext cx="1688219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𝛘^𝟐=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𝟖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𝟒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&gt;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𝟕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𝟖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=𝛘_(𝟎.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𝟎𝟓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)^𝟐</a:t>
              </a:r>
              <a:endParaRPr lang="en-US" sz="1100" b="1" i="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13</xdr:row>
          <xdr:rowOff>0</xdr:rowOff>
        </xdr:from>
        <xdr:to>
          <xdr:col>10</xdr:col>
          <xdr:colOff>114300</xdr:colOff>
          <xdr:row>13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542925</xdr:colOff>
      <xdr:row>9</xdr:row>
      <xdr:rowOff>33337</xdr:rowOff>
    </xdr:from>
    <xdr:ext cx="119135" cy="1751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542925" y="1757362"/>
              <a:ext cx="119135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1" i="0">
                            <a:latin typeface="Cambria Math" panose="02040503050406030204" pitchFamily="18" charset="0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2E29173-A1DC-4F71-B234-6209A3FBF1D5}"/>
                </a:ext>
              </a:extLst>
            </xdr:cNvPr>
            <xdr:cNvSpPr txBox="1"/>
          </xdr:nvSpPr>
          <xdr:spPr>
            <a:xfrm>
              <a:off x="542925" y="1757362"/>
              <a:ext cx="119135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</a:rPr>
                <a:t>𝐗 ̅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3</xdr:col>
      <xdr:colOff>619125</xdr:colOff>
      <xdr:row>25</xdr:row>
      <xdr:rowOff>90487</xdr:rowOff>
    </xdr:from>
    <xdr:ext cx="2128403" cy="5449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 txBox="1"/>
          </xdr:nvSpPr>
          <xdr:spPr>
            <a:xfrm>
              <a:off x="2809875" y="5386387"/>
              <a:ext cx="2128403" cy="5449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</m:t>
                    </m:r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=1+</m:t>
                    </m:r>
                    <m:f>
                      <m:f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3∗</m:t>
                        </m:r>
                        <m:d>
                          <m:d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e>
                        </m:d>
                      </m:den>
                    </m:f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sup>
                          <m:e>
                            <m:f>
                              <m:fPr>
                                <m:ctrlP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sr-Latn-R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sr-Latn-R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R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sr-Latn-R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sr-Latn-R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sr-Latn-R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R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sr-Latn-R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</m:t>
                                    </m:r>
                                  </m:sub>
                                </m:sSub>
                              </m:den>
                            </m:f>
                          </m:e>
                        </m:nary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75808B2-247A-4999-9B96-A71CCD553177}"/>
                </a:ext>
              </a:extLst>
            </xdr:cNvPr>
            <xdr:cNvSpPr txBox="1"/>
          </xdr:nvSpPr>
          <xdr:spPr>
            <a:xfrm>
              <a:off x="2809875" y="5386387"/>
              <a:ext cx="2128403" cy="5449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𝑐=1+1/(3∗(𝑘−1) )∗(∑_(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=1)^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▒〖1/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𝑓_𝑖 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1/𝑓_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𝑚 〗)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304800</xdr:colOff>
      <xdr:row>25</xdr:row>
      <xdr:rowOff>90487</xdr:rowOff>
    </xdr:from>
    <xdr:ext cx="670183" cy="482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5191125" y="5386387"/>
              <a:ext cx="670183" cy="4826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nary>
                      <m:naryPr>
                        <m:chr m:val="∑"/>
                        <m:ctrlP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sup>
                      <m:e>
                        <m:sSub>
                          <m:sSubPr>
                            <m:ctrlP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612A715-942F-4E46-977D-C276F1B6983F}"/>
                </a:ext>
              </a:extLst>
            </xdr:cNvPr>
            <xdr:cNvSpPr txBox="1"/>
          </xdr:nvSpPr>
          <xdr:spPr>
            <a:xfrm>
              <a:off x="5191125" y="5386387"/>
              <a:ext cx="670183" cy="4826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𝑓_𝑚=∑_(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=1)^𝑘▒𝑓_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571500</xdr:colOff>
      <xdr:row>25</xdr:row>
      <xdr:rowOff>119062</xdr:rowOff>
    </xdr:from>
    <xdr:ext cx="1217128" cy="4793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>
              <a:off x="6067425" y="5414962"/>
              <a:ext cx="1217128" cy="479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sr-Latn-R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sup>
                      <m:e>
                        <m:sSub>
                          <m:sSub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sSubSup>
                          <m:sSubSup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e>
                          <m:sub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FF1248A-38A0-4464-A462-361371113EE5}"/>
                </a:ext>
              </a:extLst>
            </xdr:cNvPr>
            <xdr:cNvSpPr txBox="1"/>
          </xdr:nvSpPr>
          <xdr:spPr>
            <a:xfrm>
              <a:off x="6067425" y="5414962"/>
              <a:ext cx="1217128" cy="479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𝑠^2=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1/𝑓_𝑚 ∗∑_(𝑖=1)^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▒〖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𝑓_𝑖∗𝑠_𝑖^2 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133350</xdr:colOff>
      <xdr:row>28</xdr:row>
      <xdr:rowOff>233362</xdr:rowOff>
    </xdr:from>
    <xdr:ext cx="400879" cy="1810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SpPr txBox="1"/>
          </xdr:nvSpPr>
          <xdr:spPr>
            <a:xfrm>
              <a:off x="133350" y="6081712"/>
              <a:ext cx="400879" cy="1810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b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  <m:sup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EA15A042-179E-4E06-93DE-88CEC2A46597}"/>
                </a:ext>
              </a:extLst>
            </xdr:cNvPr>
            <xdr:cNvSpPr txBox="1"/>
          </xdr:nvSpPr>
          <xdr:spPr>
            <a:xfrm>
              <a:off x="133350" y="6081712"/>
              <a:ext cx="400879" cy="1810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𝑓_𝑖∗𝑠_𝑖^2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209550</xdr:colOff>
      <xdr:row>30</xdr:row>
      <xdr:rowOff>14287</xdr:rowOff>
    </xdr:from>
    <xdr:ext cx="132857" cy="347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>
              <a:off x="209550" y="6310312"/>
              <a:ext cx="132857" cy="3476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sr-Latn-R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044E990-E90D-4E6F-A46A-916B61DF9B0F}"/>
                </a:ext>
              </a:extLst>
            </xdr:cNvPr>
            <xdr:cNvSpPr txBox="1"/>
          </xdr:nvSpPr>
          <xdr:spPr>
            <a:xfrm>
              <a:off x="209550" y="6310312"/>
              <a:ext cx="132857" cy="3476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1/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𝑓_𝑖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35</xdr:row>
      <xdr:rowOff>119062</xdr:rowOff>
    </xdr:from>
    <xdr:ext cx="467116" cy="261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>
              <a:off x="85725" y="7615237"/>
              <a:ext cx="467116" cy="261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1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𝛘</m:t>
                        </m:r>
                      </m:e>
                      <m:sup>
                        <m:r>
                          <a:rPr lang="en-US" sz="16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en-US" sz="16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600" b="1" i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AB937D2-F033-449B-9494-7A20AC7CC81B}"/>
                </a:ext>
              </a:extLst>
            </xdr:cNvPr>
            <xdr:cNvSpPr txBox="1"/>
          </xdr:nvSpPr>
          <xdr:spPr>
            <a:xfrm>
              <a:off x="85725" y="7615237"/>
              <a:ext cx="467116" cy="261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𝛘^</a:t>
              </a:r>
              <a:r>
                <a:rPr lang="en-US" sz="1600" b="1" i="0">
                  <a:latin typeface="Cambria Math" panose="02040503050406030204" pitchFamily="18" charset="0"/>
                </a:rPr>
                <a:t>𝟐=</a:t>
              </a:r>
              <a:endParaRPr lang="en-US" sz="1600" b="1" i="0"/>
            </a:p>
          </xdr:txBody>
        </xdr:sp>
      </mc:Fallback>
    </mc:AlternateContent>
    <xdr:clientData/>
  </xdr:oneCellAnchor>
  <xdr:oneCellAnchor>
    <xdr:from>
      <xdr:col>0</xdr:col>
      <xdr:colOff>57150</xdr:colOff>
      <xdr:row>32</xdr:row>
      <xdr:rowOff>14287</xdr:rowOff>
    </xdr:from>
    <xdr:ext cx="522515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 txBox="1"/>
          </xdr:nvSpPr>
          <xdr:spPr>
            <a:xfrm>
              <a:off x="57150" y="6815137"/>
              <a:ext cx="522515" cy="183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sr-Latn-R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sSubSup>
                      <m:sSubSupPr>
                        <m:ctrlPr>
                          <a:rPr lang="sr-Latn-R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b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  <m:sup>
                        <m:r>
                          <a:rPr lang="sr-Latn-R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EA2350-6E59-4A24-9D0C-4C7D5339E1E3}"/>
                </a:ext>
              </a:extLst>
            </xdr:cNvPr>
            <xdr:cNvSpPr txBox="1"/>
          </xdr:nvSpPr>
          <xdr:spPr>
            <a:xfrm>
              <a:off x="57150" y="6815137"/>
              <a:ext cx="522515" cy="183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𝑓_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sr-Latn-R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∗𝑙𝑛</a:t>
              </a:r>
              <a:r>
                <a:rPr lang="sr-Latn-R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𝑠_𝑖^2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133350</xdr:colOff>
      <xdr:row>39</xdr:row>
      <xdr:rowOff>23812</xdr:rowOff>
    </xdr:from>
    <xdr:ext cx="1025152" cy="2054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SpPr txBox="1"/>
          </xdr:nvSpPr>
          <xdr:spPr>
            <a:xfrm>
              <a:off x="133350" y="8491537"/>
              <a:ext cx="1025152" cy="2054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𝝌</m:t>
                        </m:r>
                      </m:e>
                      <m:sub>
                        <m:r>
                          <a:rPr lang="el-G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𝜶</m:t>
                        </m:r>
                        <m:r>
                          <a:rPr lang="sr-Latn-RS" sz="11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𝒇</m:t>
                        </m:r>
                      </m:sub>
                      <m:sup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  <m:r>
                      <a:rPr lang="sr-Latn-R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𝝌</m:t>
                        </m:r>
                      </m:e>
                      <m:sub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𝟎𝟏</m:t>
                        </m:r>
                        <m:r>
                          <a:rPr lang="sr-Latn-RS" sz="11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</m:sub>
                      <m:sup>
                        <m: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  <m:r>
                      <a:rPr lang="en-U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43C89992-3379-435F-9EBC-68A296AFB11A}"/>
                </a:ext>
              </a:extLst>
            </xdr:cNvPr>
            <xdr:cNvSpPr txBox="1"/>
          </xdr:nvSpPr>
          <xdr:spPr>
            <a:xfrm>
              <a:off x="133350" y="8491537"/>
              <a:ext cx="1025152" cy="2054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𝝌_(</a:t>
              </a:r>
              <a:r>
                <a:rPr lang="el-G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𝜶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,𝒇)^𝟐  =𝝌_(𝟎.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𝟎𝟏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)^𝟐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</xdr:col>
      <xdr:colOff>76200</xdr:colOff>
      <xdr:row>48</xdr:row>
      <xdr:rowOff>80962</xdr:rowOff>
    </xdr:from>
    <xdr:ext cx="674095" cy="3214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685800" y="10520362"/>
              <a:ext cx="674095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sr-Latn-RS" sz="1100" b="1" i="0">
                            <a:latin typeface="Cambria Math" panose="02040503050406030204" pitchFamily="18" charset="0"/>
                          </a:rPr>
                          <m:t>𝐒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en-US" sz="11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sr-Latn-RS" sz="1100" b="1" i="0">
                                <a:latin typeface="Cambria Math" panose="02040503050406030204" pitchFamily="18" charset="0"/>
                              </a:rPr>
                              <m:t>𝐱</m:t>
                            </m:r>
                          </m:e>
                        </m:acc>
                      </m:sub>
                    </m:sSub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r-Latn-RS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r-Latn-RS" sz="1100" b="1" i="0">
                            <a:latin typeface="Cambria Math" panose="02040503050406030204" pitchFamily="18" charset="0"/>
                          </a:rPr>
                          <m:t>𝐬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sr-Latn-RS" sz="11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sr-Latn-RS" sz="1100" b="1" i="0">
                                <a:latin typeface="Cambria Math" panose="02040503050406030204" pitchFamily="18" charset="0"/>
                              </a:rPr>
                              <m:t>𝐧</m:t>
                            </m:r>
                          </m:e>
                        </m:rad>
                      </m:den>
                    </m:f>
                    <m:r>
                      <a:rPr lang="sr-Latn-R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E572F706-93DE-4FB3-AFC5-AD7C970E1F4F}"/>
                </a:ext>
              </a:extLst>
            </xdr:cNvPr>
            <xdr:cNvSpPr txBox="1"/>
          </xdr:nvSpPr>
          <xdr:spPr>
            <a:xfrm>
              <a:off x="685800" y="10520362"/>
              <a:ext cx="674095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latin typeface="Cambria Math" panose="02040503050406030204" pitchFamily="18" charset="0"/>
                </a:rPr>
                <a:t>𝐒</a:t>
              </a:r>
              <a:r>
                <a:rPr lang="en-US" sz="1100" b="1" i="0">
                  <a:latin typeface="Cambria Math" panose="02040503050406030204" pitchFamily="18" charset="0"/>
                </a:rPr>
                <a:t>_</a:t>
              </a:r>
              <a:r>
                <a:rPr lang="sr-Latn-RS" sz="1100" b="1" i="0">
                  <a:latin typeface="Cambria Math" panose="02040503050406030204" pitchFamily="18" charset="0"/>
                </a:rPr>
                <a:t>𝐱</a:t>
              </a:r>
              <a:r>
                <a:rPr lang="en-US" sz="1100" b="1" i="0">
                  <a:latin typeface="Cambria Math" panose="02040503050406030204" pitchFamily="18" charset="0"/>
                </a:rPr>
                <a:t> ̅ </a:t>
              </a:r>
              <a:r>
                <a:rPr lang="sr-Latn-RS" sz="1100" b="1" i="0">
                  <a:latin typeface="Cambria Math" panose="02040503050406030204" pitchFamily="18" charset="0"/>
                </a:rPr>
                <a:t>=𝐬/√𝐧=</a:t>
              </a:r>
              <a:endParaRPr lang="en-US" sz="1100" b="1" i="0"/>
            </a:p>
          </xdr:txBody>
        </xdr:sp>
      </mc:Fallback>
    </mc:AlternateContent>
    <xdr:clientData/>
  </xdr:oneCellAnchor>
  <xdr:oneCellAnchor>
    <xdr:from>
      <xdr:col>7</xdr:col>
      <xdr:colOff>533400</xdr:colOff>
      <xdr:row>39</xdr:row>
      <xdr:rowOff>23812</xdr:rowOff>
    </xdr:from>
    <xdr:ext cx="1710981" cy="1965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SpPr txBox="1"/>
          </xdr:nvSpPr>
          <xdr:spPr>
            <a:xfrm>
              <a:off x="5419725" y="8462962"/>
              <a:ext cx="1710981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p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𝟖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𝟒𝟑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𝟏𝟏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</m:t>
                    </m:r>
                    <m:r>
                      <a:rPr lang="sr-Latn-RS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sr-Latn-R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𝛘</m:t>
                        </m:r>
                      </m:e>
                      <m:sub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𝟎𝟏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</m:sub>
                      <m:sup>
                        <m:r>
                          <a:rPr lang="sr-Latn-RS" sz="1100" b="1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bSup>
                  </m:oMath>
                </m:oMathPara>
              </a14:m>
              <a:endParaRPr lang="en-US" sz="1100" b="1" i="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447142A5-6584-4BCD-BD9C-55415B6C15A7}"/>
                </a:ext>
              </a:extLst>
            </xdr:cNvPr>
            <xdr:cNvSpPr txBox="1"/>
          </xdr:nvSpPr>
          <xdr:spPr>
            <a:xfrm>
              <a:off x="5419725" y="8462962"/>
              <a:ext cx="1710981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𝛘^𝟐=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𝟖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𝟒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𝟑&lt;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𝟏𝟏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=𝛘_(𝟎.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𝟎𝟏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sr-Latn-R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)^𝟐</a:t>
              </a:r>
              <a:endParaRPr lang="en-US" sz="1100" b="1" i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11F9-5B06-4D7C-8A29-50D14C0FD975}">
  <dimension ref="A1:J27"/>
  <sheetViews>
    <sheetView topLeftCell="A16" workbookViewId="0">
      <selection activeCell="K16" sqref="K16"/>
    </sheetView>
  </sheetViews>
  <sheetFormatPr defaultRowHeight="15" x14ac:dyDescent="0.25"/>
  <cols>
    <col min="5" max="5" width="16.28515625" bestFit="1" customWidth="1"/>
  </cols>
  <sheetData>
    <row r="1" spans="1:10" ht="15" customHeight="1" x14ac:dyDescent="0.25">
      <c r="A1" s="65" t="s">
        <v>9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23"/>
      <c r="B5" s="24">
        <v>300.01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25">
      <c r="A6" s="23"/>
      <c r="B6" s="23">
        <v>300.00400000000002</v>
      </c>
      <c r="C6" s="19"/>
      <c r="D6" s="19"/>
      <c r="E6" s="19"/>
      <c r="F6" s="19"/>
      <c r="G6" s="19"/>
      <c r="H6" s="19"/>
      <c r="I6" s="19"/>
      <c r="J6" s="19"/>
    </row>
    <row r="7" spans="1:10" ht="15" customHeight="1" x14ac:dyDescent="0.25">
      <c r="A7" s="15" t="s">
        <v>2</v>
      </c>
      <c r="B7" s="23">
        <v>3.0000000000000001E-3</v>
      </c>
      <c r="C7" s="19"/>
      <c r="D7" s="19"/>
      <c r="E7" s="19"/>
      <c r="F7" s="19"/>
      <c r="G7" s="19"/>
      <c r="H7" s="19"/>
      <c r="I7" s="19"/>
      <c r="J7" s="19"/>
    </row>
    <row r="8" spans="1:10" ht="15" customHeight="1" x14ac:dyDescent="0.25">
      <c r="A8" s="15" t="s">
        <v>3</v>
      </c>
      <c r="B8" s="23">
        <v>25</v>
      </c>
      <c r="C8" s="19"/>
      <c r="D8" s="19"/>
      <c r="E8" s="19"/>
      <c r="F8" s="19"/>
      <c r="G8" s="19"/>
      <c r="H8" s="19"/>
      <c r="I8" s="19"/>
      <c r="J8" s="19"/>
    </row>
    <row r="9" spans="1:10" ht="15" customHeight="1" x14ac:dyDescent="0.25">
      <c r="A9" s="15" t="s">
        <v>4</v>
      </c>
      <c r="B9" s="23">
        <f>B8-1</f>
        <v>24</v>
      </c>
      <c r="C9" s="66" t="s">
        <v>39</v>
      </c>
      <c r="D9" s="66"/>
      <c r="E9" s="66"/>
      <c r="F9" s="18"/>
      <c r="G9" s="19"/>
      <c r="H9" s="19"/>
      <c r="I9" s="19"/>
      <c r="J9" s="19"/>
    </row>
    <row r="10" spans="1:10" x14ac:dyDescent="0.25">
      <c r="A10" s="25" t="s">
        <v>8</v>
      </c>
      <c r="B10" s="24">
        <v>1E-3</v>
      </c>
      <c r="C10" s="70" t="s">
        <v>40</v>
      </c>
      <c r="D10" s="70"/>
      <c r="E10" s="70"/>
    </row>
    <row r="11" spans="1:10" x14ac:dyDescent="0.25">
      <c r="A11" s="66" t="s">
        <v>1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5" customHeight="1" x14ac:dyDescent="0.25">
      <c r="A15" s="68" t="s">
        <v>6</v>
      </c>
      <c r="B15" s="68"/>
      <c r="C15" s="68"/>
      <c r="D15" s="10"/>
      <c r="E15" s="10"/>
      <c r="F15" s="10"/>
      <c r="G15" s="10"/>
      <c r="H15" s="10"/>
      <c r="I15" s="10"/>
      <c r="J15" s="10"/>
    </row>
    <row r="16" spans="1:10" x14ac:dyDescent="0.25">
      <c r="C16" s="5">
        <v>300.01</v>
      </c>
    </row>
    <row r="17" spans="1:8" ht="15" customHeight="1" x14ac:dyDescent="0.25">
      <c r="A17" s="68"/>
      <c r="B17" s="68"/>
      <c r="C17" s="68"/>
      <c r="D17" s="68"/>
      <c r="E17" s="7"/>
      <c r="F17" s="6"/>
    </row>
    <row r="18" spans="1:8" ht="18.75" customHeight="1" x14ac:dyDescent="0.25">
      <c r="A18" s="2"/>
      <c r="B18" s="2"/>
      <c r="C18" s="5">
        <v>300.01</v>
      </c>
      <c r="E18" s="6"/>
      <c r="F18" s="6"/>
    </row>
    <row r="19" spans="1:8" ht="18.75" customHeight="1" x14ac:dyDescent="0.25">
      <c r="A19" s="2"/>
      <c r="B19" s="2"/>
      <c r="C19" s="3"/>
      <c r="E19" s="13"/>
      <c r="F19" s="13"/>
    </row>
    <row r="20" spans="1:8" ht="18.75" x14ac:dyDescent="0.25">
      <c r="A20" s="68" t="s">
        <v>5</v>
      </c>
      <c r="B20" s="68"/>
      <c r="C20" s="68"/>
      <c r="D20" s="2"/>
      <c r="E20" s="9"/>
      <c r="F20" s="6"/>
    </row>
    <row r="21" spans="1:8" x14ac:dyDescent="0.25">
      <c r="E21" s="67">
        <f>(B5-B6)/(B7/SQRT(B8))</f>
        <v>9.9999999999530083</v>
      </c>
      <c r="F21" s="6"/>
    </row>
    <row r="22" spans="1:8" ht="18.75" x14ac:dyDescent="0.25">
      <c r="A22" s="68"/>
      <c r="B22" s="68"/>
      <c r="C22" s="68"/>
      <c r="D22" s="68"/>
      <c r="E22" s="67"/>
      <c r="F22" s="6"/>
    </row>
    <row r="23" spans="1:8" ht="18.75" x14ac:dyDescent="0.25">
      <c r="A23" s="12"/>
      <c r="B23" s="12"/>
      <c r="C23" s="12"/>
      <c r="D23" s="12"/>
      <c r="E23" s="20"/>
      <c r="F23" s="13"/>
    </row>
    <row r="24" spans="1:8" ht="18.75" x14ac:dyDescent="0.25">
      <c r="A24" s="68" t="s">
        <v>7</v>
      </c>
      <c r="B24" s="68"/>
      <c r="C24" s="68"/>
      <c r="D24" s="68"/>
      <c r="E24" s="7"/>
      <c r="F24" s="7"/>
    </row>
    <row r="25" spans="1:8" ht="18.75" x14ac:dyDescent="0.25">
      <c r="A25" s="1"/>
      <c r="C25" s="22">
        <f>TINV(B10,B9)</f>
        <v>3.7453986192900528</v>
      </c>
      <c r="D25" s="1"/>
      <c r="E25" s="4"/>
      <c r="F25" s="4"/>
    </row>
    <row r="26" spans="1:8" ht="18.75" x14ac:dyDescent="0.25">
      <c r="A26" s="12"/>
      <c r="B26" s="21"/>
      <c r="C26" s="12"/>
      <c r="D26" s="12"/>
      <c r="E26" s="4"/>
      <c r="F26" s="4"/>
    </row>
    <row r="27" spans="1:8" ht="18.75" customHeight="1" x14ac:dyDescent="0.25">
      <c r="A27" s="69" t="s">
        <v>37</v>
      </c>
      <c r="B27" s="69"/>
      <c r="C27" s="69"/>
      <c r="D27" s="69"/>
      <c r="E27" s="69"/>
      <c r="F27" s="69"/>
      <c r="G27" s="69"/>
      <c r="H27" s="69"/>
    </row>
  </sheetData>
  <mergeCells count="11">
    <mergeCell ref="A27:H27"/>
    <mergeCell ref="C9:E9"/>
    <mergeCell ref="C10:E10"/>
    <mergeCell ref="A17:D17"/>
    <mergeCell ref="A22:D22"/>
    <mergeCell ref="A24:D24"/>
    <mergeCell ref="A1:J4"/>
    <mergeCell ref="A11:J13"/>
    <mergeCell ref="E21:E22"/>
    <mergeCell ref="A15:C15"/>
    <mergeCell ref="A20:C2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11B3-7069-46CF-B9FC-030CA8089935}">
  <dimension ref="A1:J26"/>
  <sheetViews>
    <sheetView topLeftCell="A19" workbookViewId="0">
      <selection activeCell="E16" sqref="E16"/>
    </sheetView>
  </sheetViews>
  <sheetFormatPr defaultRowHeight="15" x14ac:dyDescent="0.25"/>
  <cols>
    <col min="5" max="5" width="16.28515625" bestFit="1" customWidth="1"/>
  </cols>
  <sheetData>
    <row r="1" spans="1:10" ht="15" customHeight="1" x14ac:dyDescent="0.25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23"/>
      <c r="B5" s="26">
        <v>2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25">
      <c r="A6" s="15" t="s">
        <v>2</v>
      </c>
      <c r="B6" s="23">
        <v>1.5</v>
      </c>
      <c r="C6" s="19"/>
      <c r="D6" s="19"/>
      <c r="E6" s="19"/>
      <c r="F6" s="19"/>
      <c r="G6" s="19"/>
      <c r="H6" s="19"/>
      <c r="I6" s="19"/>
      <c r="J6" s="19"/>
    </row>
    <row r="7" spans="1:10" ht="15" customHeight="1" x14ac:dyDescent="0.25">
      <c r="A7" s="15" t="s">
        <v>3</v>
      </c>
      <c r="B7" s="23">
        <v>30</v>
      </c>
      <c r="C7" s="19"/>
      <c r="D7" s="19"/>
      <c r="E7" s="19"/>
      <c r="F7" s="19"/>
      <c r="G7" s="19"/>
      <c r="H7" s="19"/>
      <c r="I7" s="19"/>
      <c r="J7" s="19"/>
    </row>
    <row r="8" spans="1:10" ht="15" customHeight="1" x14ac:dyDescent="0.25">
      <c r="A8" s="15" t="s">
        <v>4</v>
      </c>
      <c r="B8" s="23">
        <f>B7-1</f>
        <v>29</v>
      </c>
      <c r="C8" s="66" t="s">
        <v>39</v>
      </c>
      <c r="D8" s="66"/>
      <c r="E8" s="66"/>
      <c r="F8" s="19"/>
      <c r="G8" s="19"/>
      <c r="H8" s="19"/>
      <c r="I8" s="19"/>
      <c r="J8" s="19"/>
    </row>
    <row r="9" spans="1:10" x14ac:dyDescent="0.25">
      <c r="A9" s="25" t="s">
        <v>8</v>
      </c>
      <c r="B9" s="24">
        <v>0.1</v>
      </c>
      <c r="C9" s="70" t="s">
        <v>40</v>
      </c>
      <c r="D9" s="70"/>
      <c r="E9" s="70"/>
    </row>
    <row r="10" spans="1:10" x14ac:dyDescent="0.25">
      <c r="A10" s="66" t="s">
        <v>11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5" customHeight="1" x14ac:dyDescent="0.25">
      <c r="A14" s="68" t="s">
        <v>12</v>
      </c>
      <c r="B14" s="68"/>
      <c r="C14" s="68"/>
      <c r="D14" s="14"/>
      <c r="E14" s="14"/>
      <c r="F14" s="14"/>
      <c r="G14" s="14"/>
      <c r="H14" s="14"/>
      <c r="I14" s="14"/>
      <c r="J14" s="14"/>
    </row>
    <row r="15" spans="1:10" x14ac:dyDescent="0.25">
      <c r="A15" s="70"/>
      <c r="B15" s="70"/>
      <c r="C15" s="70"/>
      <c r="D15" s="5"/>
    </row>
    <row r="16" spans="1:10" ht="15" customHeight="1" x14ac:dyDescent="0.25">
      <c r="A16" s="68"/>
      <c r="B16" s="68"/>
      <c r="C16" s="68"/>
      <c r="D16" s="68"/>
      <c r="E16" s="7"/>
      <c r="F16" s="13"/>
    </row>
    <row r="17" spans="1:8" ht="18.75" customHeight="1" x14ac:dyDescent="0.25">
      <c r="A17" s="68"/>
      <c r="B17" s="68"/>
      <c r="C17" s="68"/>
      <c r="D17" s="5"/>
      <c r="E17" s="13"/>
      <c r="F17" s="13"/>
    </row>
    <row r="18" spans="1:8" ht="18.75" customHeight="1" x14ac:dyDescent="0.25">
      <c r="A18" s="2"/>
      <c r="B18" s="2"/>
      <c r="C18" s="3"/>
      <c r="E18" s="13"/>
      <c r="F18" s="13"/>
    </row>
    <row r="19" spans="1:8" ht="18.75" x14ac:dyDescent="0.25">
      <c r="A19" s="68" t="s">
        <v>5</v>
      </c>
      <c r="B19" s="68"/>
      <c r="C19" s="68"/>
      <c r="D19" s="2"/>
      <c r="E19" s="9"/>
      <c r="F19" s="13"/>
    </row>
    <row r="20" spans="1:8" x14ac:dyDescent="0.25">
      <c r="A20" s="70"/>
      <c r="B20" s="70"/>
      <c r="C20" s="70"/>
      <c r="D20" s="72">
        <f>(B8*(B6^2))/(B5^2)</f>
        <v>16.3125</v>
      </c>
      <c r="F20" s="13"/>
    </row>
    <row r="21" spans="1:8" x14ac:dyDescent="0.25">
      <c r="A21" s="70"/>
      <c r="B21" s="70"/>
      <c r="C21" s="70"/>
      <c r="D21" s="72"/>
      <c r="F21" s="13"/>
    </row>
    <row r="22" spans="1:8" ht="18.75" x14ac:dyDescent="0.25">
      <c r="A22" s="12"/>
      <c r="B22" s="12"/>
      <c r="C22" s="12"/>
      <c r="D22" s="12"/>
      <c r="E22" s="20"/>
      <c r="F22" s="13"/>
    </row>
    <row r="23" spans="1:8" ht="18.75" x14ac:dyDescent="0.25">
      <c r="A23" s="68" t="s">
        <v>7</v>
      </c>
      <c r="B23" s="68"/>
      <c r="C23" s="68"/>
      <c r="D23" s="68"/>
      <c r="E23" s="7"/>
      <c r="F23" s="7"/>
    </row>
    <row r="24" spans="1:8" ht="18.75" x14ac:dyDescent="0.25">
      <c r="A24" s="12"/>
      <c r="C24" s="8">
        <f>CHIINV(B9,B8)</f>
        <v>39.087469770693957</v>
      </c>
      <c r="D24" s="12"/>
      <c r="E24" s="4"/>
      <c r="F24" s="4"/>
    </row>
    <row r="25" spans="1:8" ht="18.75" x14ac:dyDescent="0.25">
      <c r="A25" s="12"/>
      <c r="B25" s="21"/>
      <c r="C25" s="12"/>
      <c r="D25" s="12"/>
      <c r="E25" s="4"/>
      <c r="F25" s="4"/>
    </row>
    <row r="26" spans="1:8" ht="18.75" customHeight="1" x14ac:dyDescent="0.25">
      <c r="A26" s="71" t="s">
        <v>36</v>
      </c>
      <c r="B26" s="71"/>
      <c r="C26" s="71"/>
      <c r="D26" s="71"/>
      <c r="E26" s="71"/>
      <c r="F26" s="71"/>
      <c r="G26" s="71"/>
      <c r="H26" s="71"/>
    </row>
  </sheetData>
  <mergeCells count="13">
    <mergeCell ref="C8:E8"/>
    <mergeCell ref="C9:E9"/>
    <mergeCell ref="A1:J4"/>
    <mergeCell ref="A10:J12"/>
    <mergeCell ref="A14:C14"/>
    <mergeCell ref="A23:D23"/>
    <mergeCell ref="A26:H26"/>
    <mergeCell ref="A20:C21"/>
    <mergeCell ref="A15:C15"/>
    <mergeCell ref="A17:C17"/>
    <mergeCell ref="A16:D16"/>
    <mergeCell ref="A19:C19"/>
    <mergeCell ref="D20:D2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F968-74A6-42D1-8B2F-7869E363713B}">
  <dimension ref="A1:J29"/>
  <sheetViews>
    <sheetView topLeftCell="A25" workbookViewId="0">
      <selection activeCell="H9" sqref="H9"/>
    </sheetView>
  </sheetViews>
  <sheetFormatPr defaultRowHeight="15" x14ac:dyDescent="0.25"/>
  <cols>
    <col min="5" max="5" width="16.28515625" bestFit="1" customWidth="1"/>
  </cols>
  <sheetData>
    <row r="1" spans="1:10" ht="15" customHeight="1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23"/>
      <c r="B5" s="27">
        <v>0.93</v>
      </c>
      <c r="C5" s="66" t="s">
        <v>41</v>
      </c>
      <c r="D5" s="66"/>
      <c r="E5" s="66"/>
      <c r="F5" s="19"/>
      <c r="G5" s="19"/>
      <c r="H5" s="19"/>
      <c r="I5" s="19"/>
      <c r="J5" s="19"/>
    </row>
    <row r="6" spans="1:10" ht="15" customHeight="1" x14ac:dyDescent="0.25">
      <c r="A6" s="15" t="s">
        <v>14</v>
      </c>
      <c r="B6" s="23">
        <v>51</v>
      </c>
      <c r="C6" s="66"/>
      <c r="D6" s="66"/>
      <c r="E6" s="66"/>
      <c r="F6" s="19"/>
      <c r="G6" s="19"/>
      <c r="H6" s="19"/>
      <c r="I6" s="19"/>
      <c r="J6" s="19"/>
    </row>
    <row r="7" spans="1:10" ht="15" customHeight="1" x14ac:dyDescent="0.25">
      <c r="A7" s="15" t="s">
        <v>15</v>
      </c>
      <c r="B7" s="23">
        <f>B6-1</f>
        <v>50</v>
      </c>
      <c r="C7" s="66"/>
      <c r="D7" s="66"/>
      <c r="E7" s="66"/>
      <c r="F7" s="19"/>
      <c r="G7" s="19"/>
      <c r="H7" s="19"/>
      <c r="I7" s="19"/>
      <c r="J7" s="19"/>
    </row>
    <row r="8" spans="1:10" ht="15" customHeight="1" x14ac:dyDescent="0.25">
      <c r="A8" s="23"/>
      <c r="B8" s="27">
        <v>1.33</v>
      </c>
      <c r="C8" s="66" t="s">
        <v>42</v>
      </c>
      <c r="D8" s="66"/>
      <c r="E8" s="66"/>
      <c r="F8" s="19"/>
      <c r="G8" s="19"/>
      <c r="H8" s="19"/>
      <c r="I8" s="19"/>
      <c r="J8" s="19"/>
    </row>
    <row r="9" spans="1:10" ht="15" customHeight="1" x14ac:dyDescent="0.25">
      <c r="A9" s="15" t="s">
        <v>16</v>
      </c>
      <c r="B9" s="23">
        <v>25</v>
      </c>
      <c r="C9" s="66"/>
      <c r="D9" s="66"/>
      <c r="E9" s="66"/>
      <c r="F9" s="19"/>
      <c r="G9" s="19"/>
      <c r="H9" s="19"/>
      <c r="I9" s="19"/>
      <c r="J9" s="19"/>
    </row>
    <row r="10" spans="1:10" ht="15" customHeight="1" x14ac:dyDescent="0.25">
      <c r="A10" s="15" t="s">
        <v>17</v>
      </c>
      <c r="B10" s="23">
        <f>B9-1</f>
        <v>24</v>
      </c>
      <c r="C10" s="66"/>
      <c r="D10" s="66"/>
      <c r="E10" s="66"/>
      <c r="F10" s="19"/>
      <c r="G10" s="19"/>
      <c r="H10" s="19"/>
      <c r="I10" s="19"/>
      <c r="J10" s="19"/>
    </row>
    <row r="11" spans="1:10" x14ac:dyDescent="0.25">
      <c r="A11" s="25" t="s">
        <v>8</v>
      </c>
      <c r="B11" s="27">
        <v>0.05</v>
      </c>
      <c r="C11" s="70" t="s">
        <v>40</v>
      </c>
      <c r="D11" s="70"/>
      <c r="E11" s="70"/>
    </row>
    <row r="12" spans="1:10" ht="15" customHeight="1" x14ac:dyDescent="0.25">
      <c r="A12" s="66" t="s">
        <v>18</v>
      </c>
      <c r="B12" s="66"/>
      <c r="C12" s="66"/>
      <c r="D12" s="66"/>
      <c r="E12" s="66"/>
      <c r="F12" s="66"/>
      <c r="G12" s="66"/>
      <c r="H12" s="18"/>
      <c r="I12" s="18"/>
      <c r="J12" s="18"/>
    </row>
    <row r="13" spans="1:10" ht="15" customHeight="1" x14ac:dyDescent="0.25">
      <c r="A13" s="66" t="s">
        <v>19</v>
      </c>
      <c r="B13" s="66"/>
      <c r="C13" s="66"/>
      <c r="D13" s="66"/>
      <c r="E13" s="66"/>
      <c r="F13" s="66"/>
      <c r="G13" s="66"/>
      <c r="H13" s="18"/>
      <c r="I13" s="18"/>
      <c r="J13" s="18"/>
    </row>
    <row r="14" spans="1:10" x14ac:dyDescent="0.25">
      <c r="A14" s="66" t="s">
        <v>20</v>
      </c>
      <c r="B14" s="66"/>
      <c r="C14" s="66"/>
      <c r="D14" s="66"/>
      <c r="E14" s="66"/>
      <c r="F14" s="66"/>
      <c r="G14" s="66"/>
      <c r="H14" s="18"/>
      <c r="I14" s="18"/>
      <c r="J14" s="18"/>
    </row>
    <row r="15" spans="1:10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5" customHeight="1" x14ac:dyDescent="0.25">
      <c r="A16" s="68" t="s">
        <v>12</v>
      </c>
      <c r="B16" s="68"/>
      <c r="C16" s="68"/>
      <c r="D16" s="14"/>
      <c r="E16" s="14"/>
      <c r="F16" s="14"/>
      <c r="G16" s="14"/>
      <c r="H16" s="14"/>
      <c r="I16" s="14"/>
      <c r="J16" s="14"/>
    </row>
    <row r="17" spans="1:8" x14ac:dyDescent="0.25">
      <c r="A17" s="70"/>
      <c r="B17" s="70"/>
      <c r="C17" s="70"/>
      <c r="D17" s="5"/>
    </row>
    <row r="18" spans="1:8" ht="18.75" x14ac:dyDescent="0.25">
      <c r="A18" s="70"/>
      <c r="B18" s="70"/>
      <c r="C18" s="70"/>
      <c r="D18" s="2"/>
      <c r="E18" s="7"/>
      <c r="F18" s="13"/>
    </row>
    <row r="19" spans="1:8" ht="15" customHeight="1" x14ac:dyDescent="0.25">
      <c r="A19" s="12"/>
      <c r="B19" s="12"/>
      <c r="C19" s="12"/>
      <c r="D19" s="12"/>
      <c r="E19" s="7"/>
      <c r="F19" s="13"/>
    </row>
    <row r="20" spans="1:8" ht="18.75" customHeight="1" x14ac:dyDescent="0.25">
      <c r="A20" s="68"/>
      <c r="B20" s="68"/>
      <c r="C20" s="68"/>
      <c r="D20" s="5"/>
      <c r="E20" s="13"/>
      <c r="F20" s="13"/>
    </row>
    <row r="21" spans="1:8" ht="18.75" customHeight="1" x14ac:dyDescent="0.25">
      <c r="A21" s="68"/>
      <c r="B21" s="68"/>
      <c r="C21" s="68"/>
      <c r="E21" s="13"/>
      <c r="F21" s="13"/>
    </row>
    <row r="22" spans="1:8" ht="18.75" x14ac:dyDescent="0.25">
      <c r="A22" s="68" t="s">
        <v>5</v>
      </c>
      <c r="B22" s="68"/>
      <c r="C22" s="68"/>
      <c r="D22" s="2"/>
      <c r="E22" s="9"/>
      <c r="F22" s="13"/>
    </row>
    <row r="23" spans="1:8" x14ac:dyDescent="0.25">
      <c r="A23" s="70"/>
      <c r="B23" s="70"/>
      <c r="C23" s="73">
        <f>B8/B5</f>
        <v>1.4301075268817205</v>
      </c>
      <c r="F23" s="13"/>
    </row>
    <row r="24" spans="1:8" x14ac:dyDescent="0.25">
      <c r="A24" s="70"/>
      <c r="B24" s="70"/>
      <c r="C24" s="73"/>
      <c r="F24" s="13"/>
    </row>
    <row r="25" spans="1:8" ht="18.75" x14ac:dyDescent="0.25">
      <c r="A25" s="12"/>
      <c r="B25" s="12"/>
      <c r="C25" s="12"/>
      <c r="D25" s="12"/>
      <c r="E25" s="20"/>
      <c r="F25" s="13"/>
    </row>
    <row r="26" spans="1:8" ht="18.75" x14ac:dyDescent="0.25">
      <c r="A26" s="68" t="s">
        <v>7</v>
      </c>
      <c r="B26" s="68"/>
      <c r="C26" s="68"/>
      <c r="D26" s="68"/>
      <c r="E26" s="7"/>
      <c r="F26" s="7"/>
    </row>
    <row r="27" spans="1:8" ht="18.75" x14ac:dyDescent="0.25">
      <c r="A27" s="12"/>
      <c r="C27" s="16">
        <f>FINV(B11,B10,B7)</f>
        <v>1.7370796140934284</v>
      </c>
      <c r="E27" s="4"/>
      <c r="F27" s="4"/>
    </row>
    <row r="28" spans="1:8" ht="18.75" x14ac:dyDescent="0.25">
      <c r="A28" s="12"/>
      <c r="B28" s="21"/>
      <c r="C28" s="12"/>
      <c r="D28" s="12"/>
      <c r="E28" s="4"/>
      <c r="F28" s="4"/>
    </row>
    <row r="29" spans="1:8" ht="18.75" customHeight="1" x14ac:dyDescent="0.25">
      <c r="A29" s="71" t="s">
        <v>36</v>
      </c>
      <c r="B29" s="71"/>
      <c r="C29" s="71"/>
      <c r="D29" s="71"/>
      <c r="E29" s="71"/>
      <c r="F29" s="71"/>
      <c r="G29" s="71"/>
      <c r="H29" s="71"/>
    </row>
  </sheetData>
  <mergeCells count="15">
    <mergeCell ref="A1:J4"/>
    <mergeCell ref="A16:C16"/>
    <mergeCell ref="A22:C22"/>
    <mergeCell ref="C23:C24"/>
    <mergeCell ref="C11:E11"/>
    <mergeCell ref="C5:E7"/>
    <mergeCell ref="C8:E10"/>
    <mergeCell ref="A26:D26"/>
    <mergeCell ref="A29:H29"/>
    <mergeCell ref="A20:C21"/>
    <mergeCell ref="A17:C18"/>
    <mergeCell ref="A23:B24"/>
    <mergeCell ref="A12:G12"/>
    <mergeCell ref="A13:G13"/>
    <mergeCell ref="A14:G14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9FEF-C785-4A33-8101-6094E560C9B6}">
  <dimension ref="A1:T50"/>
  <sheetViews>
    <sheetView tabSelected="1" workbookViewId="0">
      <selection activeCell="I50" sqref="I50"/>
    </sheetView>
  </sheetViews>
  <sheetFormatPr defaultRowHeight="15" x14ac:dyDescent="0.25"/>
  <cols>
    <col min="2" max="2" width="11.5703125" bestFit="1" customWidth="1"/>
    <col min="3" max="3" width="12.140625" bestFit="1" customWidth="1"/>
    <col min="4" max="4" width="12.5703125" bestFit="1" customWidth="1"/>
    <col min="5" max="5" width="10.140625" customWidth="1"/>
    <col min="6" max="6" width="8.5703125" customWidth="1"/>
  </cols>
  <sheetData>
    <row r="1" spans="1:20" ht="15" customHeight="1" x14ac:dyDescent="0.25">
      <c r="A1" s="65" t="s">
        <v>38</v>
      </c>
      <c r="B1" s="65"/>
      <c r="C1" s="65"/>
      <c r="D1" s="65"/>
      <c r="E1" s="65"/>
      <c r="F1" s="65"/>
      <c r="G1" s="65"/>
      <c r="H1" s="65"/>
      <c r="I1" s="18"/>
      <c r="J1" s="18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25">
      <c r="A2" s="65" t="s">
        <v>31</v>
      </c>
      <c r="B2" s="65"/>
      <c r="C2" s="65"/>
      <c r="D2" s="65"/>
      <c r="E2" s="65"/>
      <c r="F2" s="65"/>
      <c r="G2" s="65"/>
      <c r="H2" s="65"/>
      <c r="I2" s="18"/>
      <c r="J2" s="18"/>
      <c r="L2" s="50"/>
      <c r="M2" s="50"/>
      <c r="N2" s="50"/>
      <c r="O2" s="50"/>
      <c r="P2" s="50"/>
      <c r="Q2" s="50"/>
      <c r="R2" s="50"/>
      <c r="S2" s="50"/>
      <c r="T2" s="50"/>
    </row>
    <row r="3" spans="1:20" x14ac:dyDescent="0.25">
      <c r="A3" s="65" t="s">
        <v>32</v>
      </c>
      <c r="B3" s="65"/>
      <c r="C3" s="65"/>
      <c r="D3" s="65"/>
      <c r="E3" s="65"/>
      <c r="F3" s="65"/>
      <c r="G3" s="65"/>
      <c r="H3" s="65"/>
      <c r="I3" s="18"/>
      <c r="J3" s="18"/>
      <c r="L3" s="51"/>
      <c r="M3" s="51"/>
      <c r="N3" s="51"/>
      <c r="O3" s="51"/>
      <c r="P3" s="52"/>
      <c r="Q3" s="50"/>
      <c r="R3" s="50"/>
      <c r="S3" s="11"/>
      <c r="T3" s="53"/>
    </row>
    <row r="4" spans="1:20" ht="15" customHeight="1" x14ac:dyDescent="0.25">
      <c r="A4" s="25" t="s">
        <v>8</v>
      </c>
      <c r="B4" s="24">
        <v>0.05</v>
      </c>
      <c r="C4" s="19"/>
      <c r="D4" s="19"/>
      <c r="E4" s="19"/>
      <c r="F4" s="19"/>
      <c r="G4" s="19"/>
      <c r="H4" s="19"/>
      <c r="I4" s="18"/>
      <c r="J4" s="18"/>
      <c r="L4" s="51"/>
      <c r="M4" s="51"/>
      <c r="N4" s="51"/>
      <c r="O4" s="51"/>
      <c r="P4" s="52"/>
      <c r="Q4" s="50"/>
      <c r="R4" s="50"/>
      <c r="S4" s="11"/>
      <c r="T4" s="54"/>
    </row>
    <row r="5" spans="1:20" ht="15" customHeight="1" thickBot="1" x14ac:dyDescent="0.3">
      <c r="A5" s="25" t="s">
        <v>8</v>
      </c>
      <c r="B5" s="24">
        <v>0.01</v>
      </c>
      <c r="G5" s="19"/>
      <c r="H5" s="18"/>
      <c r="I5" s="18"/>
      <c r="K5" s="13"/>
      <c r="L5" s="51"/>
      <c r="M5" s="51"/>
      <c r="N5" s="51"/>
      <c r="O5" s="51"/>
      <c r="P5" s="52"/>
      <c r="Q5" s="50"/>
      <c r="R5" s="50"/>
      <c r="S5" s="50"/>
      <c r="T5" s="50"/>
    </row>
    <row r="6" spans="1:20" ht="15.75" thickBot="1" x14ac:dyDescent="0.3">
      <c r="A6" s="107" t="s">
        <v>23</v>
      </c>
      <c r="B6" s="108"/>
      <c r="C6" s="33">
        <v>1</v>
      </c>
      <c r="D6" s="33">
        <v>2</v>
      </c>
      <c r="E6" s="33">
        <v>3</v>
      </c>
      <c r="F6" s="33">
        <v>4</v>
      </c>
      <c r="G6" s="19"/>
      <c r="H6" s="18"/>
      <c r="I6" s="18"/>
      <c r="K6" s="13"/>
      <c r="L6" s="52"/>
      <c r="M6" s="52"/>
      <c r="N6" s="52"/>
      <c r="O6" s="52"/>
      <c r="P6" s="52"/>
      <c r="Q6" s="50"/>
      <c r="R6" s="50"/>
      <c r="S6" s="50"/>
      <c r="T6" s="50"/>
    </row>
    <row r="7" spans="1:20" ht="15" customHeight="1" thickBot="1" x14ac:dyDescent="0.3">
      <c r="A7" s="89" t="s">
        <v>21</v>
      </c>
      <c r="B7" s="32">
        <v>1</v>
      </c>
      <c r="C7" s="31">
        <v>11</v>
      </c>
      <c r="D7" s="31">
        <v>41</v>
      </c>
      <c r="E7" s="31">
        <v>27</v>
      </c>
      <c r="F7" s="31">
        <v>2</v>
      </c>
      <c r="G7" s="19"/>
      <c r="H7" s="18"/>
      <c r="I7" s="18"/>
      <c r="K7" s="13"/>
      <c r="L7" s="55"/>
      <c r="M7" s="55"/>
      <c r="N7" s="55"/>
      <c r="O7" s="55"/>
      <c r="P7" s="55"/>
      <c r="Q7" s="50"/>
      <c r="R7" s="50"/>
      <c r="S7" s="50"/>
      <c r="T7" s="50"/>
    </row>
    <row r="8" spans="1:20" ht="15" customHeight="1" thickBot="1" x14ac:dyDescent="0.3">
      <c r="A8" s="90"/>
      <c r="B8" s="32">
        <v>2</v>
      </c>
      <c r="C8" s="31">
        <v>9</v>
      </c>
      <c r="D8" s="31">
        <v>42</v>
      </c>
      <c r="E8" s="31">
        <v>28</v>
      </c>
      <c r="F8" s="31">
        <v>3</v>
      </c>
      <c r="G8" s="19"/>
      <c r="H8" s="18"/>
      <c r="I8" s="18"/>
      <c r="K8" s="13"/>
      <c r="L8" s="50"/>
      <c r="M8" s="50"/>
      <c r="N8" s="50"/>
      <c r="O8" s="50"/>
      <c r="P8" s="50"/>
      <c r="Q8" s="50"/>
      <c r="R8" s="50"/>
      <c r="S8" s="50"/>
      <c r="T8" s="50"/>
    </row>
    <row r="9" spans="1:20" ht="24" customHeight="1" thickBot="1" x14ac:dyDescent="0.3">
      <c r="A9" s="91"/>
      <c r="B9" s="32">
        <v>3</v>
      </c>
      <c r="C9" s="31">
        <v>9</v>
      </c>
      <c r="D9" s="31">
        <v>30</v>
      </c>
      <c r="E9" s="31">
        <v>26</v>
      </c>
      <c r="F9" s="31">
        <v>5</v>
      </c>
      <c r="G9" s="19"/>
      <c r="H9" s="18"/>
      <c r="I9" s="18"/>
      <c r="K9" s="13"/>
      <c r="L9" s="50"/>
      <c r="M9" s="50"/>
      <c r="N9" s="50"/>
      <c r="O9" s="50"/>
      <c r="P9" s="50"/>
      <c r="Q9" s="50"/>
      <c r="R9" s="50"/>
      <c r="S9" s="56"/>
      <c r="T9" s="50"/>
    </row>
    <row r="10" spans="1:20" ht="16.5" thickTop="1" thickBot="1" x14ac:dyDescent="0.3">
      <c r="A10" s="109"/>
      <c r="B10" s="110"/>
      <c r="C10" s="34">
        <f>AVERAGE(C7:C9)</f>
        <v>9.6666666666666661</v>
      </c>
      <c r="D10" s="34">
        <f>AVERAGE(D7:D9)</f>
        <v>37.666666666666664</v>
      </c>
      <c r="E10" s="34">
        <f>AVERAGE(E7:E9)</f>
        <v>27</v>
      </c>
      <c r="F10" s="34">
        <f>AVERAGE(F7:F9)</f>
        <v>3.3333333333333335</v>
      </c>
      <c r="G10" s="18"/>
      <c r="H10" s="18"/>
      <c r="I10" s="18"/>
      <c r="K10" s="29"/>
      <c r="L10" s="50"/>
      <c r="M10" s="50"/>
      <c r="N10" s="50"/>
      <c r="O10" s="50"/>
      <c r="P10" s="50"/>
      <c r="Q10" s="50"/>
      <c r="R10" s="50"/>
      <c r="S10" s="57"/>
      <c r="T10" s="50"/>
    </row>
    <row r="11" spans="1:20" ht="15.75" thickBot="1" x14ac:dyDescent="0.3">
      <c r="A11" s="107" t="s">
        <v>30</v>
      </c>
      <c r="B11" s="111"/>
      <c r="C11" s="34">
        <f>STDEV(C7:C9)</f>
        <v>1.1547005383792517</v>
      </c>
      <c r="D11" s="34">
        <f>STDEV(D7:D9)</f>
        <v>6.6583281184794041</v>
      </c>
      <c r="E11" s="34">
        <f>STDEV(E7:E9)</f>
        <v>1</v>
      </c>
      <c r="F11" s="34">
        <f>STDEV(F7:F9)</f>
        <v>1.5275252316519463</v>
      </c>
      <c r="G11" s="19"/>
      <c r="H11" s="19"/>
      <c r="I11" s="19"/>
      <c r="K11" s="29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15.75" thickBot="1" x14ac:dyDescent="0.3">
      <c r="A12" s="107" t="s">
        <v>0</v>
      </c>
      <c r="B12" s="108"/>
      <c r="C12" s="31">
        <f>COUNT(C7:C9)</f>
        <v>3</v>
      </c>
      <c r="D12" s="31">
        <f>COUNT(D7:D9)</f>
        <v>3</v>
      </c>
      <c r="E12" s="31">
        <f>COUNT(E7:E9)</f>
        <v>3</v>
      </c>
      <c r="F12" s="31">
        <f>COUNT(F7:F9)</f>
        <v>3</v>
      </c>
      <c r="G12" s="19"/>
      <c r="H12" s="19"/>
      <c r="I12" s="19"/>
      <c r="J12" s="50"/>
      <c r="K12" s="50"/>
      <c r="L12" s="58"/>
      <c r="M12" s="58"/>
      <c r="N12" s="58"/>
      <c r="O12" s="58"/>
      <c r="P12" s="58"/>
      <c r="Q12" s="50"/>
      <c r="R12" s="50"/>
      <c r="S12" s="50"/>
      <c r="T12" s="50"/>
    </row>
    <row r="13" spans="1:20" ht="15.75" thickBot="1" x14ac:dyDescent="0.3">
      <c r="A13" s="107" t="s">
        <v>22</v>
      </c>
      <c r="B13" s="108"/>
      <c r="C13" s="31">
        <f>C12-1</f>
        <v>2</v>
      </c>
      <c r="D13" s="31">
        <f t="shared" ref="D13:F13" si="0">D12-1</f>
        <v>2</v>
      </c>
      <c r="E13" s="31">
        <f t="shared" si="0"/>
        <v>2</v>
      </c>
      <c r="F13" s="31">
        <f t="shared" si="0"/>
        <v>2</v>
      </c>
      <c r="G13" s="19"/>
      <c r="H13" s="19"/>
      <c r="I13" s="19"/>
      <c r="J13" s="50"/>
      <c r="K13" s="60"/>
      <c r="L13" s="58"/>
      <c r="M13" s="58"/>
      <c r="N13" s="58"/>
      <c r="O13" s="58"/>
      <c r="P13" s="58"/>
      <c r="Q13" s="50"/>
      <c r="R13" s="50"/>
      <c r="S13" s="50"/>
      <c r="T13" s="50"/>
    </row>
    <row r="14" spans="1:20" ht="15" customHeight="1" x14ac:dyDescent="0.25">
      <c r="A14" s="99" t="s">
        <v>24</v>
      </c>
      <c r="B14" s="100"/>
      <c r="C14" s="103">
        <f>MAX(C7:C9)-MIN(C7:C9)</f>
        <v>2</v>
      </c>
      <c r="D14" s="103">
        <f>MAX(D7:D9)-MIN(D7:D9)</f>
        <v>12</v>
      </c>
      <c r="E14" s="103">
        <f>MAX(E7:E9)-MIN(E7:E9)</f>
        <v>2</v>
      </c>
      <c r="F14" s="103">
        <f>MAX(F7:F9)-MIN(F7:F9)</f>
        <v>3</v>
      </c>
      <c r="G14" s="19"/>
      <c r="H14" s="19"/>
      <c r="I14" s="19"/>
      <c r="K14" s="30"/>
      <c r="L14" s="52"/>
      <c r="M14" s="52"/>
      <c r="N14" s="52"/>
      <c r="O14" s="52"/>
      <c r="P14" s="52"/>
      <c r="Q14" s="50"/>
      <c r="R14" s="50"/>
      <c r="S14" s="50"/>
      <c r="T14" s="50"/>
    </row>
    <row r="15" spans="1:20" ht="15.75" thickBot="1" x14ac:dyDescent="0.3">
      <c r="A15" s="101"/>
      <c r="B15" s="102"/>
      <c r="C15" s="104"/>
      <c r="D15" s="104"/>
      <c r="E15" s="104"/>
      <c r="F15" s="104"/>
      <c r="K15" s="13"/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15" customHeight="1" x14ac:dyDescent="0.25">
      <c r="A16" s="74" t="s">
        <v>27</v>
      </c>
      <c r="B16" s="75"/>
      <c r="C16" s="75"/>
      <c r="D16" s="75"/>
      <c r="E16" s="75"/>
      <c r="F16" s="75"/>
      <c r="G16" s="76"/>
      <c r="H16" s="18"/>
      <c r="I16" s="18"/>
      <c r="J16" s="18"/>
      <c r="L16" s="36"/>
      <c r="M16" s="50"/>
      <c r="N16" s="50"/>
      <c r="O16" s="50"/>
      <c r="P16" s="50"/>
      <c r="Q16" s="50"/>
      <c r="R16" s="50"/>
      <c r="S16" s="50"/>
      <c r="T16" s="50"/>
    </row>
    <row r="17" spans="1:20" ht="18.75" customHeight="1" x14ac:dyDescent="0.25">
      <c r="A17" s="77"/>
      <c r="B17" s="78"/>
      <c r="C17" s="78"/>
      <c r="D17" s="78"/>
      <c r="E17" s="78"/>
      <c r="F17" s="78"/>
      <c r="G17" s="79"/>
      <c r="H17" s="18"/>
      <c r="I17" s="18"/>
      <c r="J17" s="18"/>
      <c r="L17" s="36"/>
      <c r="M17" s="50"/>
      <c r="N17" s="50"/>
      <c r="O17" s="50"/>
      <c r="P17" s="50"/>
      <c r="Q17" s="50"/>
      <c r="R17" s="50"/>
      <c r="S17" s="50"/>
      <c r="T17" s="59"/>
    </row>
    <row r="18" spans="1:20" ht="18.75" customHeight="1" thickBot="1" x14ac:dyDescent="0.3">
      <c r="A18" s="80"/>
      <c r="B18" s="81"/>
      <c r="C18" s="81"/>
      <c r="D18" s="81"/>
      <c r="E18" s="81"/>
      <c r="F18" s="81"/>
      <c r="G18" s="82"/>
      <c r="H18" s="18"/>
      <c r="I18" s="18"/>
      <c r="J18" s="18"/>
      <c r="L18" s="50"/>
      <c r="M18" s="50"/>
      <c r="N18" s="50"/>
      <c r="O18" s="50"/>
      <c r="P18" s="50"/>
      <c r="Q18" s="50"/>
      <c r="R18" s="50"/>
      <c r="S18" s="50"/>
      <c r="T18" s="50"/>
    </row>
    <row r="19" spans="1:20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L19" s="11"/>
      <c r="M19" s="50"/>
      <c r="N19" s="50"/>
      <c r="O19" s="11"/>
      <c r="P19" s="50"/>
      <c r="Q19" s="17"/>
      <c r="R19" s="50"/>
      <c r="S19" s="50"/>
      <c r="T19" s="50"/>
    </row>
    <row r="20" spans="1:20" ht="18.75" x14ac:dyDescent="0.25">
      <c r="A20" s="68"/>
      <c r="B20" s="68"/>
      <c r="C20" s="68"/>
      <c r="D20" s="14"/>
      <c r="E20" s="14"/>
      <c r="F20" s="14"/>
      <c r="G20" s="14"/>
      <c r="H20" s="14"/>
      <c r="I20" s="14"/>
      <c r="J20" s="14"/>
      <c r="L20" s="105"/>
      <c r="M20" s="105"/>
      <c r="N20" s="50"/>
      <c r="O20" s="50"/>
      <c r="P20" s="50"/>
      <c r="Q20" s="50"/>
      <c r="R20" s="50"/>
      <c r="S20" s="50"/>
      <c r="T20" s="50"/>
    </row>
    <row r="21" spans="1:20" x14ac:dyDescent="0.25">
      <c r="D21" s="5"/>
    </row>
    <row r="22" spans="1:20" ht="18.75" x14ac:dyDescent="0.25">
      <c r="A22" s="68"/>
      <c r="B22" s="68"/>
      <c r="C22" s="68"/>
      <c r="D22" s="68"/>
      <c r="E22" s="7"/>
      <c r="F22" s="13"/>
      <c r="M22" s="28"/>
      <c r="O22" s="106"/>
    </row>
    <row r="23" spans="1:20" ht="18.75" x14ac:dyDescent="0.25">
      <c r="A23" s="2"/>
      <c r="B23" s="2"/>
      <c r="D23" s="5"/>
      <c r="E23" s="13"/>
      <c r="F23" s="13"/>
      <c r="O23" s="106"/>
    </row>
    <row r="24" spans="1:20" ht="18.75" x14ac:dyDescent="0.25">
      <c r="A24" s="2"/>
      <c r="B24" s="2"/>
      <c r="C24" s="3"/>
      <c r="E24" s="13"/>
      <c r="F24" s="13"/>
    </row>
    <row r="25" spans="1:20" ht="18.75" x14ac:dyDescent="0.25">
      <c r="A25" s="68" t="s">
        <v>5</v>
      </c>
      <c r="B25" s="68"/>
      <c r="C25" s="68"/>
      <c r="D25" s="2"/>
      <c r="E25" s="9"/>
      <c r="F25" s="13"/>
    </row>
    <row r="26" spans="1:20" ht="18.75" customHeigh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20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28"/>
    </row>
    <row r="28" spans="1:20" ht="18.75" customHeight="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pans="1:20" ht="19.5" thickBot="1" x14ac:dyDescent="0.3">
      <c r="A29" s="2"/>
      <c r="B29" s="2"/>
      <c r="C29" s="2"/>
      <c r="D29" s="2"/>
      <c r="E29" s="13"/>
      <c r="F29" s="13"/>
      <c r="G29" s="13"/>
      <c r="H29" s="13"/>
      <c r="I29" s="13"/>
      <c r="J29" s="13"/>
      <c r="K29" s="13"/>
    </row>
    <row r="30" spans="1:20" x14ac:dyDescent="0.25">
      <c r="A30" s="37"/>
      <c r="B30" s="38">
        <f>C13*C11^2</f>
        <v>2.6666666666666674</v>
      </c>
      <c r="C30" s="38">
        <f t="shared" ref="C30:D30" si="1">D13*D11^2</f>
        <v>88.66666666666697</v>
      </c>
      <c r="D30" s="38">
        <f t="shared" si="1"/>
        <v>2</v>
      </c>
      <c r="E30" s="39">
        <f>F13*F11^2</f>
        <v>4.6666666666666643</v>
      </c>
      <c r="F30" s="13"/>
      <c r="G30" s="13"/>
      <c r="H30" s="13"/>
      <c r="I30" s="13"/>
      <c r="J30" s="13"/>
    </row>
    <row r="31" spans="1:20" x14ac:dyDescent="0.25">
      <c r="A31" s="96"/>
      <c r="B31" s="97">
        <f>1/C13</f>
        <v>0.5</v>
      </c>
      <c r="C31" s="97">
        <f t="shared" ref="C31:E31" si="2">1/D13</f>
        <v>0.5</v>
      </c>
      <c r="D31" s="97">
        <f t="shared" si="2"/>
        <v>0.5</v>
      </c>
      <c r="E31" s="98">
        <f t="shared" si="2"/>
        <v>0.5</v>
      </c>
      <c r="F31" s="13"/>
      <c r="G31" s="13"/>
      <c r="H31" s="13"/>
      <c r="I31" s="13"/>
      <c r="J31" s="13"/>
    </row>
    <row r="32" spans="1:20" x14ac:dyDescent="0.25">
      <c r="A32" s="96"/>
      <c r="B32" s="97"/>
      <c r="C32" s="97"/>
      <c r="D32" s="97"/>
      <c r="E32" s="98"/>
      <c r="F32" s="13"/>
      <c r="G32" s="13"/>
      <c r="H32" s="13"/>
      <c r="I32" s="13"/>
      <c r="J32" s="13"/>
    </row>
    <row r="33" spans="1:11" ht="15.75" thickBot="1" x14ac:dyDescent="0.3">
      <c r="A33" s="40"/>
      <c r="B33" s="41">
        <f>C13*LN(C11^2)</f>
        <v>0.57536414490356236</v>
      </c>
      <c r="C33" s="41">
        <f t="shared" ref="C33:E33" si="3">D13*LN(D11^2)</f>
        <v>7.5834736791072954</v>
      </c>
      <c r="D33" s="41">
        <f t="shared" si="3"/>
        <v>0</v>
      </c>
      <c r="E33" s="42">
        <f t="shared" si="3"/>
        <v>1.6945957207744062</v>
      </c>
      <c r="F33" s="13"/>
      <c r="G33" s="13"/>
      <c r="H33" s="13"/>
      <c r="I33" s="13"/>
      <c r="J33" s="13"/>
    </row>
    <row r="34" spans="1:11" ht="21" x14ac:dyDescent="0.25">
      <c r="A34" s="43" t="s">
        <v>0</v>
      </c>
      <c r="B34" s="44" t="s">
        <v>26</v>
      </c>
      <c r="C34" s="44" t="s">
        <v>28</v>
      </c>
      <c r="D34" s="44" t="s">
        <v>29</v>
      </c>
      <c r="E34" s="45" t="s">
        <v>25</v>
      </c>
      <c r="K34" s="13"/>
    </row>
    <row r="35" spans="1:11" ht="19.5" thickBot="1" x14ac:dyDescent="0.3">
      <c r="A35" s="46">
        <f>COUNT(B7:B9)</f>
        <v>3</v>
      </c>
      <c r="B35" s="47">
        <f>COUNT(C6:F6)</f>
        <v>4</v>
      </c>
      <c r="C35" s="47">
        <f>SUM(C13:F13)</f>
        <v>8</v>
      </c>
      <c r="D35" s="48">
        <f>(1/C35)*SUM(B30:E30)</f>
        <v>12.250000000000039</v>
      </c>
      <c r="E35" s="49">
        <f>1+(1/(3*(B35-1)))*((SUM(B31:E32)-(1/C35)))</f>
        <v>1.2083333333333333</v>
      </c>
      <c r="F35" s="12"/>
      <c r="G35" s="12"/>
      <c r="H35" s="35"/>
      <c r="I35" s="13"/>
      <c r="J35" s="12"/>
      <c r="K35" s="35"/>
    </row>
    <row r="36" spans="1:11" ht="18.75" x14ac:dyDescent="0.25">
      <c r="A36" s="94"/>
      <c r="B36" s="92">
        <f>(1/E35)*((C35*LN(D35))-SUM(B33:E33))</f>
        <v>8.4337439595646764</v>
      </c>
      <c r="D36" s="12"/>
      <c r="E36" s="12"/>
      <c r="F36" s="12"/>
      <c r="G36" s="12"/>
      <c r="H36" s="35"/>
      <c r="I36" s="13"/>
      <c r="J36" s="12"/>
      <c r="K36" s="35"/>
    </row>
    <row r="37" spans="1:11" ht="19.5" thickBot="1" x14ac:dyDescent="0.3">
      <c r="A37" s="95"/>
      <c r="B37" s="93"/>
      <c r="D37" s="12"/>
      <c r="E37" s="12"/>
      <c r="F37" s="12"/>
      <c r="G37" s="12"/>
      <c r="H37" s="35"/>
      <c r="I37" s="13"/>
      <c r="J37" s="12"/>
      <c r="K37" s="35"/>
    </row>
    <row r="38" spans="1:11" ht="18.75" x14ac:dyDescent="0.25">
      <c r="A38" s="68" t="s">
        <v>7</v>
      </c>
      <c r="B38" s="68"/>
      <c r="C38" s="68"/>
      <c r="D38" s="68"/>
      <c r="E38" s="7"/>
      <c r="F38" s="7"/>
    </row>
    <row r="39" spans="1:11" ht="18.75" x14ac:dyDescent="0.25">
      <c r="A39" s="68"/>
      <c r="B39" s="68"/>
      <c r="C39" s="8">
        <f>CHIINV(B4,B35-1)</f>
        <v>7.8147279032511792</v>
      </c>
      <c r="D39" s="71" t="s">
        <v>35</v>
      </c>
      <c r="E39" s="71"/>
      <c r="F39" s="71"/>
      <c r="G39" s="71"/>
      <c r="H39" s="71"/>
      <c r="I39" s="71"/>
      <c r="J39" s="71"/>
      <c r="K39" s="71"/>
    </row>
    <row r="40" spans="1:11" ht="18.75" x14ac:dyDescent="0.25">
      <c r="A40" s="68"/>
      <c r="B40" s="68"/>
      <c r="C40" s="8">
        <f>CHIINV(B5,B35-1)</f>
        <v>11.344866730144371</v>
      </c>
      <c r="D40" s="71" t="s">
        <v>36</v>
      </c>
      <c r="E40" s="71"/>
      <c r="F40" s="71"/>
      <c r="G40" s="71"/>
      <c r="H40" s="71"/>
      <c r="I40" s="71"/>
      <c r="J40" s="71"/>
      <c r="K40" s="71"/>
    </row>
    <row r="42" spans="1:11" ht="15.75" thickBot="1" x14ac:dyDescent="0.3"/>
    <row r="43" spans="1:11" x14ac:dyDescent="0.25">
      <c r="A43" s="74" t="s">
        <v>33</v>
      </c>
      <c r="B43" s="75"/>
      <c r="C43" s="75"/>
      <c r="D43" s="75"/>
      <c r="E43" s="75"/>
      <c r="F43" s="75"/>
      <c r="G43" s="76"/>
    </row>
    <row r="44" spans="1:11" x14ac:dyDescent="0.25">
      <c r="A44" s="77"/>
      <c r="B44" s="78"/>
      <c r="C44" s="78"/>
      <c r="D44" s="78"/>
      <c r="E44" s="78"/>
      <c r="F44" s="78"/>
      <c r="G44" s="79"/>
    </row>
    <row r="45" spans="1:11" ht="15.75" thickBot="1" x14ac:dyDescent="0.3">
      <c r="A45" s="80"/>
      <c r="B45" s="81"/>
      <c r="C45" s="81"/>
      <c r="D45" s="81"/>
      <c r="E45" s="81"/>
      <c r="F45" s="81"/>
      <c r="G45" s="82"/>
    </row>
    <row r="46" spans="1:11" ht="21.75" thickBot="1" x14ac:dyDescent="0.3">
      <c r="A46" s="63" t="s">
        <v>34</v>
      </c>
      <c r="B46" s="64">
        <f>D35</f>
        <v>12.250000000000039</v>
      </c>
    </row>
    <row r="47" spans="1:11" ht="19.5" thickBot="1" x14ac:dyDescent="0.3">
      <c r="A47" s="61" t="s">
        <v>2</v>
      </c>
      <c r="B47" s="62">
        <f>SQRT(B46)</f>
        <v>3.5000000000000058</v>
      </c>
    </row>
    <row r="48" spans="1:11" ht="15.75" thickBot="1" x14ac:dyDescent="0.3"/>
    <row r="49" spans="1:3" ht="18.75" customHeight="1" x14ac:dyDescent="0.25">
      <c r="A49" s="83"/>
      <c r="B49" s="84"/>
      <c r="C49" s="87">
        <f>B47/SQRT(A35)</f>
        <v>2.0207259421636938</v>
      </c>
    </row>
    <row r="50" spans="1:3" ht="15" customHeight="1" thickBot="1" x14ac:dyDescent="0.3">
      <c r="A50" s="85"/>
      <c r="B50" s="86"/>
      <c r="C50" s="88"/>
    </row>
  </sheetData>
  <mergeCells count="36">
    <mergeCell ref="A38:D38"/>
    <mergeCell ref="D39:K39"/>
    <mergeCell ref="L20:M20"/>
    <mergeCell ref="O22:O23"/>
    <mergeCell ref="A1:H1"/>
    <mergeCell ref="A2:H2"/>
    <mergeCell ref="A3:H3"/>
    <mergeCell ref="A6:B6"/>
    <mergeCell ref="A10:B10"/>
    <mergeCell ref="A20:C20"/>
    <mergeCell ref="A22:D22"/>
    <mergeCell ref="A25:C25"/>
    <mergeCell ref="A11:B11"/>
    <mergeCell ref="A12:B12"/>
    <mergeCell ref="A13:B13"/>
    <mergeCell ref="A14:B15"/>
    <mergeCell ref="C14:C15"/>
    <mergeCell ref="D14:D15"/>
    <mergeCell ref="E14:E15"/>
    <mergeCell ref="F14:F15"/>
    <mergeCell ref="A43:G45"/>
    <mergeCell ref="A49:B50"/>
    <mergeCell ref="C49:C50"/>
    <mergeCell ref="D40:K40"/>
    <mergeCell ref="A7:A9"/>
    <mergeCell ref="B36:B37"/>
    <mergeCell ref="A36:A37"/>
    <mergeCell ref="A39:B39"/>
    <mergeCell ref="A40:B40"/>
    <mergeCell ref="A16:G18"/>
    <mergeCell ref="A26:K28"/>
    <mergeCell ref="A31:A32"/>
    <mergeCell ref="B31:B32"/>
    <mergeCell ref="C31:C32"/>
    <mergeCell ref="D31:D32"/>
    <mergeCell ref="E31:E32"/>
  </mergeCells>
  <phoneticPr fontId="16" type="noConversion"/>
  <pageMargins left="0.7" right="0.7" top="0.75" bottom="0.75" header="0.3" footer="0.3"/>
  <pageSetup orientation="portrait" horizontalDpi="1200" verticalDpi="1200" r:id="rId1"/>
  <ignoredErrors>
    <ignoredError sqref="C10:F10 C11:F11 C12:F12 C14:F15" formulaRange="1"/>
  </ignoredErrors>
  <drawing r:id="rId2"/>
  <legacyDrawing r:id="rId3"/>
  <oleObjects>
    <mc:AlternateContent xmlns:mc="http://schemas.openxmlformats.org/markup-compatibility/2006">
      <mc:Choice Requires="x14">
        <oleObject progId="Equation.DSMT4" shapeId="8194" r:id="rId4">
          <objectPr defaultSize="0" autoPict="0" r:id="rId5">
            <anchor moveWithCells="1" sizeWithCells="1">
              <from>
                <xdr:col>10</xdr:col>
                <xdr:colOff>0</xdr:colOff>
                <xdr:row>13</xdr:row>
                <xdr:rowOff>0</xdr:rowOff>
              </from>
              <to>
                <xdr:col>10</xdr:col>
                <xdr:colOff>114300</xdr:colOff>
                <xdr:row>13</xdr:row>
                <xdr:rowOff>0</xdr:rowOff>
              </to>
            </anchor>
          </objectPr>
        </oleObject>
      </mc:Choice>
      <mc:Fallback>
        <oleObject progId="Equation.DSMT4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Zadatak_3.1</vt:lpstr>
      <vt:lpstr>Zadatak_3.2</vt:lpstr>
      <vt:lpstr>Zadatak_3.3 ili Zadatak_3.5</vt:lpstr>
      <vt:lpstr>Zadatak_3.4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2020-03-22T15:50:25Z</dcterms:created>
  <dcterms:modified xsi:type="dcterms:W3CDTF">2020-04-21T08:42:37Z</dcterms:modified>
</cp:coreProperties>
</file>