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Gile\Documents\MEGA\Inzenjerska geodezija 2\Elaborat\Zadaci ppt\"/>
    </mc:Choice>
  </mc:AlternateContent>
  <xr:revisionPtr revIDLastSave="0" documentId="13_ncr:1_{D526C0EE-6460-4420-B408-8C0F75C2EF5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imer 1" sheetId="3" r:id="rId1"/>
    <sheet name="Primer 2" sheetId="2" r:id="rId2"/>
    <sheet name="Primer 3" sheetId="1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2" l="1"/>
  <c r="D18" i="2"/>
  <c r="B25" i="1" l="1"/>
  <c r="B24" i="1"/>
  <c r="D18" i="1"/>
  <c r="C18" i="1"/>
  <c r="B24" i="2"/>
  <c r="C17" i="1"/>
  <c r="D17" i="1"/>
  <c r="G10" i="1" l="1"/>
  <c r="G11" i="1"/>
  <c r="G9" i="1"/>
  <c r="G7" i="1"/>
  <c r="G8" i="1"/>
  <c r="G6" i="1"/>
  <c r="G4" i="1"/>
  <c r="G5" i="1"/>
  <c r="G3" i="1"/>
  <c r="E14" i="1" a="1"/>
  <c r="B14" i="1" a="1"/>
  <c r="C14" i="1" s="1"/>
  <c r="G11" i="2"/>
  <c r="G12" i="2"/>
  <c r="G10" i="2"/>
  <c r="G8" i="2"/>
  <c r="G9" i="2"/>
  <c r="G7" i="2"/>
  <c r="G5" i="2"/>
  <c r="G6" i="2"/>
  <c r="G4" i="2"/>
  <c r="E15" i="2" a="1"/>
  <c r="E16" i="2" s="1"/>
  <c r="B15" i="2" a="1"/>
  <c r="B17" i="2" s="1"/>
  <c r="B20" i="3" a="1"/>
  <c r="B21" i="3" s="1"/>
  <c r="G17" i="3"/>
  <c r="G16" i="3"/>
  <c r="G15" i="3"/>
  <c r="G14" i="3"/>
  <c r="G13" i="3"/>
  <c r="G12" i="3"/>
  <c r="G11" i="3"/>
  <c r="G10" i="3"/>
  <c r="G9" i="3"/>
  <c r="B25" i="3" s="1" a="1"/>
  <c r="G4" i="3"/>
  <c r="G3" i="3"/>
  <c r="B21" i="1" l="1" a="1"/>
  <c r="B23" i="1" s="1"/>
  <c r="E16" i="1"/>
  <c r="E14" i="1"/>
  <c r="F15" i="1"/>
  <c r="E15" i="1"/>
  <c r="F16" i="1"/>
  <c r="F14" i="1"/>
  <c r="D14" i="1"/>
  <c r="B15" i="1"/>
  <c r="C15" i="1"/>
  <c r="D15" i="1"/>
  <c r="B16" i="1"/>
  <c r="B14" i="1"/>
  <c r="C16" i="1"/>
  <c r="D16" i="1"/>
  <c r="B21" i="2" a="1"/>
  <c r="B21" i="2" s="1"/>
  <c r="E15" i="2"/>
  <c r="C16" i="2"/>
  <c r="C17" i="2"/>
  <c r="D17" i="2"/>
  <c r="B15" i="2"/>
  <c r="D16" i="2"/>
  <c r="E17" i="2"/>
  <c r="C15" i="2"/>
  <c r="D15" i="2"/>
  <c r="B16" i="2"/>
  <c r="B25" i="3"/>
  <c r="B27" i="3"/>
  <c r="B26" i="3"/>
  <c r="D21" i="3"/>
  <c r="B22" i="3"/>
  <c r="C21" i="3"/>
  <c r="C22" i="3"/>
  <c r="B20" i="3"/>
  <c r="D22" i="3"/>
  <c r="C20" i="3"/>
  <c r="D20" i="3"/>
  <c r="G20" i="3" l="1" a="1"/>
  <c r="G22" i="3" s="1"/>
  <c r="I14" i="1" a="1"/>
  <c r="J14" i="1" s="1"/>
  <c r="B22" i="1"/>
  <c r="B21" i="1"/>
  <c r="H15" i="2" a="1"/>
  <c r="H18" i="2" s="1"/>
  <c r="B22" i="2"/>
  <c r="B23" i="2"/>
  <c r="H22" i="3" l="1"/>
  <c r="I21" i="3"/>
  <c r="G20" i="3"/>
  <c r="I22" i="3"/>
  <c r="I20" i="3"/>
  <c r="G21" i="3"/>
  <c r="H20" i="3"/>
  <c r="H21" i="3"/>
  <c r="L18" i="1"/>
  <c r="K18" i="1"/>
  <c r="I18" i="1"/>
  <c r="L15" i="1"/>
  <c r="K15" i="1"/>
  <c r="L14" i="1"/>
  <c r="J15" i="1"/>
  <c r="J16" i="1"/>
  <c r="K17" i="1"/>
  <c r="L17" i="1"/>
  <c r="I16" i="1"/>
  <c r="K14" i="1"/>
  <c r="M18" i="1"/>
  <c r="I14" i="1"/>
  <c r="I15" i="1"/>
  <c r="M15" i="1"/>
  <c r="L16" i="1"/>
  <c r="I17" i="1"/>
  <c r="J17" i="1"/>
  <c r="K16" i="1"/>
  <c r="M16" i="1"/>
  <c r="J18" i="1"/>
  <c r="M14" i="1"/>
  <c r="M17" i="1"/>
  <c r="I16" i="2"/>
  <c r="I17" i="2"/>
  <c r="K17" i="2"/>
  <c r="K16" i="2"/>
  <c r="H15" i="2"/>
  <c r="K18" i="2"/>
  <c r="J15" i="2"/>
  <c r="I15" i="2"/>
  <c r="K15" i="2"/>
  <c r="I18" i="2"/>
  <c r="H16" i="2"/>
  <c r="J16" i="2"/>
  <c r="H17" i="2"/>
  <c r="J17" i="2"/>
  <c r="J18" i="2"/>
  <c r="B30" i="3" l="1" a="1"/>
  <c r="B27" i="1" a="1"/>
  <c r="B29" i="1" s="1"/>
  <c r="B26" i="2" a="1"/>
  <c r="B30" i="3" l="1"/>
  <c r="B31" i="3"/>
  <c r="B32" i="3"/>
  <c r="B28" i="1"/>
  <c r="B30" i="1"/>
  <c r="B27" i="1"/>
  <c r="B31" i="1"/>
  <c r="E21" i="1" a="1"/>
  <c r="E29" i="1" s="1"/>
  <c r="I49" i="1" s="1"/>
  <c r="N49" i="1" s="1"/>
  <c r="B29" i="2"/>
  <c r="B28" i="2"/>
  <c r="B27" i="2"/>
  <c r="B26" i="2"/>
  <c r="E25" i="3" l="1" a="1"/>
  <c r="E25" i="1"/>
  <c r="H48" i="1" s="1"/>
  <c r="M48" i="1" s="1"/>
  <c r="E21" i="1"/>
  <c r="E22" i="1"/>
  <c r="G48" i="1" s="1"/>
  <c r="L48" i="1" s="1"/>
  <c r="E28" i="1"/>
  <c r="I48" i="1" s="1"/>
  <c r="N48" i="1" s="1"/>
  <c r="E24" i="1"/>
  <c r="H47" i="1" s="1"/>
  <c r="M47" i="1" s="1"/>
  <c r="E27" i="1"/>
  <c r="I47" i="1" s="1"/>
  <c r="N47" i="1" s="1"/>
  <c r="E26" i="1"/>
  <c r="H49" i="1" s="1"/>
  <c r="M49" i="1" s="1"/>
  <c r="E23" i="1"/>
  <c r="G49" i="1" s="1"/>
  <c r="L49" i="1" s="1"/>
  <c r="E21" i="2" a="1"/>
  <c r="E32" i="3" l="1"/>
  <c r="I50" i="3" s="1"/>
  <c r="N50" i="3" s="1"/>
  <c r="E26" i="3"/>
  <c r="G50" i="3" s="1"/>
  <c r="L50" i="3" s="1"/>
  <c r="E33" i="3"/>
  <c r="I51" i="3" s="1"/>
  <c r="N51" i="3" s="1"/>
  <c r="E25" i="3"/>
  <c r="E31" i="3"/>
  <c r="I49" i="3" s="1"/>
  <c r="N49" i="3" s="1"/>
  <c r="E28" i="3"/>
  <c r="H49" i="3" s="1"/>
  <c r="M49" i="3" s="1"/>
  <c r="E30" i="3"/>
  <c r="H51" i="3" s="1"/>
  <c r="M51" i="3" s="1"/>
  <c r="E29" i="3"/>
  <c r="H50" i="3" s="1"/>
  <c r="M50" i="3" s="1"/>
  <c r="E27" i="3"/>
  <c r="G51" i="3" s="1"/>
  <c r="L51" i="3" s="1"/>
  <c r="G47" i="1"/>
  <c r="L47" i="1" s="1"/>
  <c r="B35" i="1" a="1"/>
  <c r="B35" i="1" s="1"/>
  <c r="B41" i="1" s="1"/>
  <c r="E25" i="2"/>
  <c r="H46" i="2" s="1"/>
  <c r="M46" i="2" s="1"/>
  <c r="E22" i="2"/>
  <c r="G46" i="2" s="1"/>
  <c r="L46" i="2" s="1"/>
  <c r="E29" i="2"/>
  <c r="I47" i="2" s="1"/>
  <c r="N47" i="2" s="1"/>
  <c r="E21" i="2"/>
  <c r="E28" i="2"/>
  <c r="I46" i="2" s="1"/>
  <c r="N46" i="2" s="1"/>
  <c r="E24" i="2"/>
  <c r="H45" i="2" s="1"/>
  <c r="M45" i="2" s="1"/>
  <c r="E27" i="2"/>
  <c r="I45" i="2" s="1"/>
  <c r="N45" i="2" s="1"/>
  <c r="E23" i="2"/>
  <c r="G47" i="2" s="1"/>
  <c r="L47" i="2" s="1"/>
  <c r="E26" i="2"/>
  <c r="H47" i="2" s="1"/>
  <c r="M47" i="2" s="1"/>
  <c r="G49" i="3" l="1"/>
  <c r="L49" i="3" s="1"/>
  <c r="B37" i="3" a="1"/>
  <c r="B37" i="3" s="1"/>
  <c r="B33" i="2" a="1"/>
  <c r="B33" i="2" s="1"/>
  <c r="B40" i="1"/>
  <c r="B39" i="1"/>
  <c r="G45" i="2"/>
  <c r="L45" i="2" s="1"/>
  <c r="B43" i="3" l="1"/>
  <c r="B42" i="3"/>
  <c r="B41" i="3"/>
  <c r="B39" i="2"/>
  <c r="B37" i="2"/>
  <c r="B38" i="2"/>
</calcChain>
</file>

<file path=xl/sharedStrings.xml><?xml version="1.0" encoding="utf-8"?>
<sst xmlns="http://schemas.openxmlformats.org/spreadsheetml/2006/main" count="71" uniqueCount="24">
  <si>
    <t>Teren sninmljen po mreži kvadrata na svakih 10 m</t>
  </si>
  <si>
    <t>n=</t>
  </si>
  <si>
    <t>u=</t>
  </si>
  <si>
    <t>a) Ravan nije uslovljena nijednom tačkom</t>
  </si>
  <si>
    <t>A=</t>
  </si>
  <si>
    <t>f=</t>
  </si>
  <si>
    <t>[m]</t>
  </si>
  <si>
    <t>N=</t>
  </si>
  <si>
    <t>Qx=</t>
  </si>
  <si>
    <t>v=</t>
  </si>
  <si>
    <t>x=</t>
  </si>
  <si>
    <t>Grafička interpretacija rešenja</t>
  </si>
  <si>
    <t>Merene visine</t>
  </si>
  <si>
    <t>Popravke</t>
  </si>
  <si>
    <t>Nove visine</t>
  </si>
  <si>
    <t>X\Y</t>
  </si>
  <si>
    <t>b) Ravan  uslovljena  tačkom 5 sa koordinatama Y=10, X=10</t>
  </si>
  <si>
    <t>W=</t>
  </si>
  <si>
    <t>k=</t>
  </si>
  <si>
    <t>B'</t>
  </si>
  <si>
    <t>B=</t>
  </si>
  <si>
    <t>c) Ravan  uslovljena  tačkom 2  sa koordinatama Y=0, X=10 i tačkom 6 sa koordinatama Y=20, X=10</t>
  </si>
  <si>
    <t>Aposteriori standardma devijacija (globalna mera tačnosti)</t>
  </si>
  <si>
    <t>Standardne devijacije nepoznatih parameta (lokalna mera tačnosti)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</si>
</sst>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 diagonalDown="1">
      <left style="double">
        <color indexed="64"/>
      </left>
      <right style="medium">
        <color indexed="64"/>
      </right>
      <top style="double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 diagonalDown="1">
      <left style="double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0" xfId="0" applyFont="1" applyAlignment="1">
      <alignment horizontal="left"/>
    </xf>
    <xf numFmtId="165" fontId="0" fillId="0" borderId="0" xfId="0" applyNumberForma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64" fontId="0" fillId="0" borderId="16" xfId="0" applyNumberFormat="1" applyBorder="1" applyAlignment="1">
      <alignment horizontal="left"/>
    </xf>
    <xf numFmtId="0" fontId="0" fillId="0" borderId="13" xfId="0" applyBorder="1"/>
    <xf numFmtId="0" fontId="0" fillId="0" borderId="14" xfId="0" applyBorder="1"/>
    <xf numFmtId="164" fontId="0" fillId="0" borderId="15" xfId="0" applyNumberFormat="1" applyBorder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164" fontId="0" fillId="0" borderId="0" xfId="0" applyNumberFormat="1" applyFont="1"/>
    <xf numFmtId="0" fontId="0" fillId="0" borderId="15" xfId="0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165" fontId="0" fillId="0" borderId="0" xfId="0" applyNumberFormat="1" applyFont="1"/>
    <xf numFmtId="0" fontId="0" fillId="0" borderId="0" xfId="0" applyFont="1" applyAlignment="1">
      <alignment horizontal="left"/>
    </xf>
    <xf numFmtId="164" fontId="0" fillId="0" borderId="0" xfId="0" applyNumberFormat="1" applyFont="1" applyAlignment="1">
      <alignment horizontal="left"/>
    </xf>
    <xf numFmtId="164" fontId="0" fillId="0" borderId="16" xfId="0" applyNumberFormat="1" applyFont="1" applyBorder="1" applyAlignment="1">
      <alignment horizontal="left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0" fillId="0" borderId="13" xfId="0" applyFont="1" applyBorder="1"/>
    <xf numFmtId="0" fontId="0" fillId="0" borderId="14" xfId="0" applyFont="1" applyBorder="1"/>
    <xf numFmtId="164" fontId="0" fillId="0" borderId="15" xfId="0" applyNumberFormat="1" applyFont="1" applyBorder="1"/>
    <xf numFmtId="0" fontId="0" fillId="0" borderId="22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1</xdr:row>
      <xdr:rowOff>8903</xdr:rowOff>
    </xdr:from>
    <xdr:ext cx="164083" cy="234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DE56456-13AF-4885-B1F5-BE949A056862}"/>
                </a:ext>
              </a:extLst>
            </xdr:cNvPr>
            <xdr:cNvSpPr txBox="1"/>
          </xdr:nvSpPr>
          <xdr:spPr>
            <a:xfrm>
              <a:off x="361950" y="208928"/>
              <a:ext cx="164083" cy="234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sr-Latn-RS" sz="1500" b="0" i="1">
                        <a:latin typeface="Cambria Math" panose="02040503050406030204" pitchFamily="18" charset="0"/>
                      </a:rPr>
                      <m:t>𝑌</m:t>
                    </m:r>
                  </m:oMath>
                </m:oMathPara>
              </a14:m>
              <a:endParaRPr lang="sr-Latn-RS" sz="15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DE56456-13AF-4885-B1F5-BE949A056862}"/>
                </a:ext>
              </a:extLst>
            </xdr:cNvPr>
            <xdr:cNvSpPr txBox="1"/>
          </xdr:nvSpPr>
          <xdr:spPr>
            <a:xfrm>
              <a:off x="361950" y="208928"/>
              <a:ext cx="164083" cy="234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sr-Latn-RS" sz="1500" b="0" i="0">
                  <a:latin typeface="Cambria Math" panose="02040503050406030204" pitchFamily="18" charset="0"/>
                </a:rPr>
                <a:t>𝑌</a:t>
              </a:r>
              <a:endParaRPr lang="sr-Latn-RS" sz="1500"/>
            </a:p>
          </xdr:txBody>
        </xdr:sp>
      </mc:Fallback>
    </mc:AlternateContent>
    <xdr:clientData/>
  </xdr:oneCellAnchor>
  <xdr:oneCellAnchor>
    <xdr:from>
      <xdr:col>0</xdr:col>
      <xdr:colOff>123825</xdr:colOff>
      <xdr:row>1</xdr:row>
      <xdr:rowOff>138526</xdr:rowOff>
    </xdr:from>
    <xdr:ext cx="172227" cy="234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F3B8DB9-CBAE-4B1D-885B-E27B4FF75DCA}"/>
                </a:ext>
              </a:extLst>
            </xdr:cNvPr>
            <xdr:cNvSpPr txBox="1"/>
          </xdr:nvSpPr>
          <xdr:spPr>
            <a:xfrm>
              <a:off x="123825" y="338551"/>
              <a:ext cx="172227" cy="234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sr-Latn-RS" sz="1500" b="0" i="1">
                        <a:latin typeface="Cambria Math" panose="02040503050406030204" pitchFamily="18" charset="0"/>
                      </a:rPr>
                      <m:t>𝑋</m:t>
                    </m:r>
                  </m:oMath>
                </m:oMathPara>
              </a14:m>
              <a:endParaRPr lang="sr-Latn-RS" sz="15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F3B8DB9-CBAE-4B1D-885B-E27B4FF75DCA}"/>
                </a:ext>
              </a:extLst>
            </xdr:cNvPr>
            <xdr:cNvSpPr txBox="1"/>
          </xdr:nvSpPr>
          <xdr:spPr>
            <a:xfrm>
              <a:off x="123825" y="338551"/>
              <a:ext cx="172227" cy="234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sr-Latn-RS" sz="1500" b="0" i="0">
                  <a:latin typeface="Cambria Math" panose="02040503050406030204" pitchFamily="18" charset="0"/>
                </a:rPr>
                <a:t>𝑋</a:t>
              </a:r>
              <a:endParaRPr lang="sr-Latn-RS" sz="1500"/>
            </a:p>
          </xdr:txBody>
        </xdr:sp>
      </mc:Fallback>
    </mc:AlternateContent>
    <xdr:clientData/>
  </xdr:oneCellAnchor>
  <xdr:oneCellAnchor>
    <xdr:from>
      <xdr:col>0</xdr:col>
      <xdr:colOff>146538</xdr:colOff>
      <xdr:row>35</xdr:row>
      <xdr:rowOff>131885</xdr:rowOff>
    </xdr:from>
    <xdr:ext cx="480391" cy="2802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E63F7DF-9AF5-4BB4-8E00-158A8EE9103D}"/>
                </a:ext>
              </a:extLst>
            </xdr:cNvPr>
            <xdr:cNvSpPr txBox="1"/>
          </xdr:nvSpPr>
          <xdr:spPr>
            <a:xfrm>
              <a:off x="146538" y="6999410"/>
              <a:ext cx="480391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n-US" sz="1200" baseline="-25000">
                  <a:latin typeface="Calibri"/>
                </a:rPr>
                <a:t>0</a:t>
              </a:r>
              <a:r>
                <a:rPr lang="en-US" sz="1200">
                  <a:latin typeface="Calibri"/>
                </a:rPr>
                <a:t> =</a:t>
              </a:r>
              <a:endParaRPr lang="en-US" sz="1200" baseline="0">
                <a:latin typeface="Calibri"/>
              </a:endParaRPr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E63F7DF-9AF5-4BB4-8E00-158A8EE9103D}"/>
                </a:ext>
              </a:extLst>
            </xdr:cNvPr>
            <xdr:cNvSpPr txBox="1"/>
          </xdr:nvSpPr>
          <xdr:spPr>
            <a:xfrm>
              <a:off x="146538" y="6999410"/>
              <a:ext cx="480391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n-US" sz="1200" baseline="-25000">
                  <a:latin typeface="Calibri"/>
                </a:rPr>
                <a:t>0</a:t>
              </a:r>
              <a:r>
                <a:rPr lang="en-US" sz="1200">
                  <a:latin typeface="Calibri"/>
                </a:rPr>
                <a:t> =</a:t>
              </a:r>
              <a:endParaRPr lang="en-US" sz="1200" baseline="0">
                <a:latin typeface="Calibri"/>
              </a:endParaRPr>
            </a:p>
          </xdr:txBody>
        </xdr:sp>
      </mc:Fallback>
    </mc:AlternateContent>
    <xdr:clientData/>
  </xdr:oneCellAnchor>
  <xdr:oneCellAnchor>
    <xdr:from>
      <xdr:col>0</xdr:col>
      <xdr:colOff>71677</xdr:colOff>
      <xdr:row>39</xdr:row>
      <xdr:rowOff>132522</xdr:rowOff>
    </xdr:from>
    <xdr:ext cx="516389" cy="2401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2ADC788-AC30-4A21-BE36-CB72247F4D7B}"/>
                </a:ext>
              </a:extLst>
            </xdr:cNvPr>
            <xdr:cNvSpPr txBox="1"/>
          </xdr:nvSpPr>
          <xdr:spPr>
            <a:xfrm>
              <a:off x="71677" y="7762047"/>
              <a:ext cx="516389" cy="240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l-GR" sz="1200" baseline="-25000">
                  <a:latin typeface="Calibri"/>
                </a:rPr>
                <a:t>λ</a:t>
              </a:r>
              <a14:m>
                <m:oMath xmlns:m="http://schemas.openxmlformats.org/officeDocument/2006/math">
                  <m:r>
                    <a:rPr lang="en-US" sz="1100" b="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 baseline="0">
                <a:latin typeface="Calibri"/>
              </a:endParaRPr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2ADC788-AC30-4A21-BE36-CB72247F4D7B}"/>
                </a:ext>
              </a:extLst>
            </xdr:cNvPr>
            <xdr:cNvSpPr txBox="1"/>
          </xdr:nvSpPr>
          <xdr:spPr>
            <a:xfrm>
              <a:off x="71677" y="7762047"/>
              <a:ext cx="516389" cy="240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baseline="-25000">
                  <a:latin typeface="Calibri"/>
                </a:rPr>
                <a:t>λ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 baseline="0">
                <a:latin typeface="Calibri"/>
              </a:endParaRPr>
            </a:p>
          </xdr:txBody>
        </xdr:sp>
      </mc:Fallback>
    </mc:AlternateContent>
    <xdr:clientData/>
  </xdr:oneCellAnchor>
  <xdr:oneCellAnchor>
    <xdr:from>
      <xdr:col>0</xdr:col>
      <xdr:colOff>16564</xdr:colOff>
      <xdr:row>40</xdr:row>
      <xdr:rowOff>112229</xdr:rowOff>
    </xdr:from>
    <xdr:ext cx="518301" cy="2356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F31AB53-63D6-4B1E-84FB-6574FBCAF278}"/>
                </a:ext>
              </a:extLst>
            </xdr:cNvPr>
            <xdr:cNvSpPr txBox="1"/>
          </xdr:nvSpPr>
          <xdr:spPr>
            <a:xfrm>
              <a:off x="16564" y="7932254"/>
              <a:ext cx="518301" cy="235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l-GR" sz="1200" baseline="-25000">
                  <a:latin typeface="Calibri"/>
                </a:rPr>
                <a:t>μ</a:t>
              </a:r>
              <a:r>
                <a:rPr lang="en-US" sz="1200" baseline="-25000">
                  <a:latin typeface="Calibri"/>
                </a:rPr>
                <a:t>1</a:t>
              </a:r>
              <a14:m>
                <m:oMath xmlns:m="http://schemas.openxmlformats.org/officeDocument/2006/math">
                  <m:r>
                    <a:rPr lang="en-US" sz="1100" b="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F31AB53-63D6-4B1E-84FB-6574FBCAF278}"/>
                </a:ext>
              </a:extLst>
            </xdr:cNvPr>
            <xdr:cNvSpPr txBox="1"/>
          </xdr:nvSpPr>
          <xdr:spPr>
            <a:xfrm>
              <a:off x="16564" y="7932254"/>
              <a:ext cx="518301" cy="235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baseline="-25000">
                  <a:latin typeface="Calibri"/>
                </a:rPr>
                <a:t>μ</a:t>
              </a:r>
              <a:r>
                <a:rPr lang="en-US" sz="1200" baseline="-25000">
                  <a:latin typeface="Calibri"/>
                </a:rPr>
                <a:t>1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/>
            </a:p>
          </xdr:txBody>
        </xdr:sp>
      </mc:Fallback>
    </mc:AlternateContent>
    <xdr:clientData/>
  </xdr:oneCellAnchor>
  <xdr:oneCellAnchor>
    <xdr:from>
      <xdr:col>0</xdr:col>
      <xdr:colOff>8283</xdr:colOff>
      <xdr:row>41</xdr:row>
      <xdr:rowOff>99394</xdr:rowOff>
    </xdr:from>
    <xdr:ext cx="570543" cy="2484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1E80D613-99CA-4779-B268-4C61CC3A1F82}"/>
                </a:ext>
              </a:extLst>
            </xdr:cNvPr>
            <xdr:cNvSpPr txBox="1"/>
          </xdr:nvSpPr>
          <xdr:spPr>
            <a:xfrm>
              <a:off x="8283" y="8109919"/>
              <a:ext cx="570543" cy="2484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  <m:r>
                    <m:rPr>
                      <m:sty m:val="p"/>
                    </m:rPr>
                    <a:rPr lang="el-GR" sz="1200" i="1" baseline="-25000">
                      <a:latin typeface="Cambria Math"/>
                    </a:rPr>
                    <m:t>μ</m:t>
                  </m:r>
                  <m:r>
                    <a:rPr lang="en-US" sz="1200" b="0" i="1" baseline="-25000">
                      <a:latin typeface="Cambria Math"/>
                    </a:rPr>
                    <m:t>2</m:t>
                  </m:r>
                </m:oMath>
              </a14:m>
              <a:r>
                <a:rPr lang="en-US" sz="1200"/>
                <a:t> </a:t>
              </a:r>
              <a14:m>
                <m:oMath xmlns:m="http://schemas.openxmlformats.org/officeDocument/2006/math"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1E80D613-99CA-4779-B268-4C61CC3A1F82}"/>
                </a:ext>
              </a:extLst>
            </xdr:cNvPr>
            <xdr:cNvSpPr txBox="1"/>
          </xdr:nvSpPr>
          <xdr:spPr>
            <a:xfrm>
              <a:off x="8283" y="8109919"/>
              <a:ext cx="570543" cy="2484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i="0" baseline="-25000">
                  <a:latin typeface="Cambria Math"/>
                </a:rPr>
                <a:t>μ</a:t>
              </a:r>
              <a:r>
                <a:rPr lang="en-US" sz="1200" b="0" i="0" baseline="-25000">
                  <a:latin typeface="Cambria Math"/>
                </a:rPr>
                <a:t>2</a:t>
              </a:r>
              <a:r>
                <a:rPr lang="en-US" sz="1200"/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146538</xdr:colOff>
      <xdr:row>31</xdr:row>
      <xdr:rowOff>131885</xdr:rowOff>
    </xdr:from>
    <xdr:ext cx="480391" cy="2802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D98B496-96C4-47EC-8213-EBE53A3CF6DC}"/>
                </a:ext>
              </a:extLst>
            </xdr:cNvPr>
            <xdr:cNvSpPr txBox="1"/>
          </xdr:nvSpPr>
          <xdr:spPr>
            <a:xfrm>
              <a:off x="146538" y="17029235"/>
              <a:ext cx="480391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n-US" sz="1200" baseline="-25000">
                  <a:latin typeface="Calibri"/>
                </a:rPr>
                <a:t>0</a:t>
              </a:r>
              <a:r>
                <a:rPr lang="en-US" sz="1200">
                  <a:latin typeface="Calibri"/>
                </a:rPr>
                <a:t> =</a:t>
              </a:r>
              <a:endParaRPr lang="en-US" sz="1200" baseline="0">
                <a:latin typeface="Calibri"/>
              </a:endParaRPr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D98B496-96C4-47EC-8213-EBE53A3CF6DC}"/>
                </a:ext>
              </a:extLst>
            </xdr:cNvPr>
            <xdr:cNvSpPr txBox="1"/>
          </xdr:nvSpPr>
          <xdr:spPr>
            <a:xfrm>
              <a:off x="146538" y="17029235"/>
              <a:ext cx="480391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n-US" sz="1200" baseline="-25000">
                  <a:latin typeface="Calibri"/>
                </a:rPr>
                <a:t>0</a:t>
              </a:r>
              <a:r>
                <a:rPr lang="en-US" sz="1200">
                  <a:latin typeface="Calibri"/>
                </a:rPr>
                <a:t> =</a:t>
              </a:r>
              <a:endParaRPr lang="en-US" sz="1200" baseline="0">
                <a:latin typeface="Calibri"/>
              </a:endParaRPr>
            </a:p>
          </xdr:txBody>
        </xdr:sp>
      </mc:Fallback>
    </mc:AlternateContent>
    <xdr:clientData/>
  </xdr:oneCellAnchor>
  <xdr:oneCellAnchor>
    <xdr:from>
      <xdr:col>0</xdr:col>
      <xdr:colOff>71677</xdr:colOff>
      <xdr:row>35</xdr:row>
      <xdr:rowOff>132522</xdr:rowOff>
    </xdr:from>
    <xdr:ext cx="516389" cy="2401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4820BF9-7E8A-4C36-9A4E-2D02BB90E527}"/>
                </a:ext>
              </a:extLst>
            </xdr:cNvPr>
            <xdr:cNvSpPr txBox="1"/>
          </xdr:nvSpPr>
          <xdr:spPr>
            <a:xfrm>
              <a:off x="71677" y="17791872"/>
              <a:ext cx="516389" cy="240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l-GR" sz="1200" baseline="-25000">
                  <a:latin typeface="Calibri"/>
                </a:rPr>
                <a:t>λ</a:t>
              </a:r>
              <a14:m>
                <m:oMath xmlns:m="http://schemas.openxmlformats.org/officeDocument/2006/math">
                  <m:r>
                    <a:rPr lang="en-US" sz="1100" b="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 baseline="0">
                <a:latin typeface="Calibri"/>
              </a:endParaRPr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4820BF9-7E8A-4C36-9A4E-2D02BB90E527}"/>
                </a:ext>
              </a:extLst>
            </xdr:cNvPr>
            <xdr:cNvSpPr txBox="1"/>
          </xdr:nvSpPr>
          <xdr:spPr>
            <a:xfrm>
              <a:off x="71677" y="17791872"/>
              <a:ext cx="516389" cy="240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baseline="-25000">
                  <a:latin typeface="Calibri"/>
                </a:rPr>
                <a:t>λ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 baseline="0">
                <a:latin typeface="Calibri"/>
              </a:endParaRPr>
            </a:p>
          </xdr:txBody>
        </xdr:sp>
      </mc:Fallback>
    </mc:AlternateContent>
    <xdr:clientData/>
  </xdr:oneCellAnchor>
  <xdr:oneCellAnchor>
    <xdr:from>
      <xdr:col>0</xdr:col>
      <xdr:colOff>16564</xdr:colOff>
      <xdr:row>36</xdr:row>
      <xdr:rowOff>112229</xdr:rowOff>
    </xdr:from>
    <xdr:ext cx="518301" cy="2356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6FF9CD4F-FCA7-4F7F-BC99-E4B48845C394}"/>
                </a:ext>
              </a:extLst>
            </xdr:cNvPr>
            <xdr:cNvSpPr txBox="1"/>
          </xdr:nvSpPr>
          <xdr:spPr>
            <a:xfrm>
              <a:off x="16564" y="17962079"/>
              <a:ext cx="518301" cy="235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l-GR" sz="1200" baseline="-25000">
                  <a:latin typeface="Calibri"/>
                </a:rPr>
                <a:t>μ</a:t>
              </a:r>
              <a:r>
                <a:rPr lang="en-US" sz="1200" baseline="-25000">
                  <a:latin typeface="Calibri"/>
                </a:rPr>
                <a:t>1</a:t>
              </a:r>
              <a14:m>
                <m:oMath xmlns:m="http://schemas.openxmlformats.org/officeDocument/2006/math">
                  <m:r>
                    <a:rPr lang="en-US" sz="1100" b="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6FF9CD4F-FCA7-4F7F-BC99-E4B48845C394}"/>
                </a:ext>
              </a:extLst>
            </xdr:cNvPr>
            <xdr:cNvSpPr txBox="1"/>
          </xdr:nvSpPr>
          <xdr:spPr>
            <a:xfrm>
              <a:off x="16564" y="17962079"/>
              <a:ext cx="518301" cy="235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baseline="-25000">
                  <a:latin typeface="Calibri"/>
                </a:rPr>
                <a:t>μ</a:t>
              </a:r>
              <a:r>
                <a:rPr lang="en-US" sz="1200" baseline="-25000">
                  <a:latin typeface="Calibri"/>
                </a:rPr>
                <a:t>1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/>
            </a:p>
          </xdr:txBody>
        </xdr:sp>
      </mc:Fallback>
    </mc:AlternateContent>
    <xdr:clientData/>
  </xdr:oneCellAnchor>
  <xdr:oneCellAnchor>
    <xdr:from>
      <xdr:col>0</xdr:col>
      <xdr:colOff>8283</xdr:colOff>
      <xdr:row>37</xdr:row>
      <xdr:rowOff>99394</xdr:rowOff>
    </xdr:from>
    <xdr:ext cx="570543" cy="2484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4A33B4FF-97E6-498D-A6D3-1B84D376EB36}"/>
                </a:ext>
              </a:extLst>
            </xdr:cNvPr>
            <xdr:cNvSpPr txBox="1"/>
          </xdr:nvSpPr>
          <xdr:spPr>
            <a:xfrm>
              <a:off x="8283" y="18139744"/>
              <a:ext cx="570543" cy="2484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  <m:r>
                    <m:rPr>
                      <m:sty m:val="p"/>
                    </m:rPr>
                    <a:rPr lang="el-GR" sz="1200" i="1" baseline="-25000">
                      <a:latin typeface="Cambria Math"/>
                    </a:rPr>
                    <m:t>μ</m:t>
                  </m:r>
                  <m:r>
                    <a:rPr lang="en-US" sz="1200" b="0" i="1" baseline="-25000">
                      <a:latin typeface="Cambria Math"/>
                    </a:rPr>
                    <m:t>2</m:t>
                  </m:r>
                </m:oMath>
              </a14:m>
              <a:r>
                <a:rPr lang="en-US" sz="1200"/>
                <a:t> </a:t>
              </a:r>
              <a14:m>
                <m:oMath xmlns:m="http://schemas.openxmlformats.org/officeDocument/2006/math"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4A33B4FF-97E6-498D-A6D3-1B84D376EB36}"/>
                </a:ext>
              </a:extLst>
            </xdr:cNvPr>
            <xdr:cNvSpPr txBox="1"/>
          </xdr:nvSpPr>
          <xdr:spPr>
            <a:xfrm>
              <a:off x="8283" y="18139744"/>
              <a:ext cx="570543" cy="2484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i="0" baseline="-25000">
                  <a:latin typeface="Cambria Math"/>
                </a:rPr>
                <a:t>μ</a:t>
              </a:r>
              <a:r>
                <a:rPr lang="en-US" sz="1200" b="0" i="0" baseline="-25000">
                  <a:latin typeface="Cambria Math"/>
                </a:rPr>
                <a:t>2</a:t>
              </a:r>
              <a:r>
                <a:rPr lang="en-US" sz="1200"/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146538</xdr:colOff>
      <xdr:row>33</xdr:row>
      <xdr:rowOff>131885</xdr:rowOff>
    </xdr:from>
    <xdr:ext cx="480391" cy="2802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25DDD6F4-55F6-4481-BD8F-B9B16D76C801}"/>
                </a:ext>
              </a:extLst>
            </xdr:cNvPr>
            <xdr:cNvSpPr txBox="1"/>
          </xdr:nvSpPr>
          <xdr:spPr>
            <a:xfrm>
              <a:off x="146538" y="27630560"/>
              <a:ext cx="480391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n-US" sz="1200" baseline="-25000">
                  <a:latin typeface="Calibri"/>
                </a:rPr>
                <a:t>0</a:t>
              </a:r>
              <a:r>
                <a:rPr lang="en-US" sz="1200">
                  <a:latin typeface="Calibri"/>
                </a:rPr>
                <a:t> =</a:t>
              </a:r>
              <a:endParaRPr lang="en-US" sz="1200" baseline="0">
                <a:latin typeface="Calibri"/>
              </a:endParaRPr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25DDD6F4-55F6-4481-BD8F-B9B16D76C801}"/>
                </a:ext>
              </a:extLst>
            </xdr:cNvPr>
            <xdr:cNvSpPr txBox="1"/>
          </xdr:nvSpPr>
          <xdr:spPr>
            <a:xfrm>
              <a:off x="146538" y="27630560"/>
              <a:ext cx="480391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n-US" sz="1200" baseline="-25000">
                  <a:latin typeface="Calibri"/>
                </a:rPr>
                <a:t>0</a:t>
              </a:r>
              <a:r>
                <a:rPr lang="en-US" sz="1200">
                  <a:latin typeface="Calibri"/>
                </a:rPr>
                <a:t> =</a:t>
              </a:r>
              <a:endParaRPr lang="en-US" sz="1200" baseline="0">
                <a:latin typeface="Calibri"/>
              </a:endParaRPr>
            </a:p>
          </xdr:txBody>
        </xdr:sp>
      </mc:Fallback>
    </mc:AlternateContent>
    <xdr:clientData/>
  </xdr:oneCellAnchor>
  <xdr:oneCellAnchor>
    <xdr:from>
      <xdr:col>0</xdr:col>
      <xdr:colOff>71677</xdr:colOff>
      <xdr:row>37</xdr:row>
      <xdr:rowOff>132522</xdr:rowOff>
    </xdr:from>
    <xdr:ext cx="516389" cy="2401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2EE9439-3C7E-4D45-9804-80AFB503220C}"/>
                </a:ext>
              </a:extLst>
            </xdr:cNvPr>
            <xdr:cNvSpPr txBox="1"/>
          </xdr:nvSpPr>
          <xdr:spPr>
            <a:xfrm>
              <a:off x="71677" y="28393197"/>
              <a:ext cx="516389" cy="240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l-GR" sz="1200" baseline="-25000">
                  <a:latin typeface="Calibri"/>
                </a:rPr>
                <a:t>λ</a:t>
              </a:r>
              <a14:m>
                <m:oMath xmlns:m="http://schemas.openxmlformats.org/officeDocument/2006/math">
                  <m:r>
                    <a:rPr lang="en-US" sz="1100" b="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 baseline="0">
                <a:latin typeface="Calibri"/>
              </a:endParaRPr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2EE9439-3C7E-4D45-9804-80AFB503220C}"/>
                </a:ext>
              </a:extLst>
            </xdr:cNvPr>
            <xdr:cNvSpPr txBox="1"/>
          </xdr:nvSpPr>
          <xdr:spPr>
            <a:xfrm>
              <a:off x="71677" y="28393197"/>
              <a:ext cx="516389" cy="240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baseline="-25000">
                  <a:latin typeface="Calibri"/>
                </a:rPr>
                <a:t>λ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 baseline="0">
                <a:latin typeface="Calibri"/>
              </a:endParaRPr>
            </a:p>
          </xdr:txBody>
        </xdr:sp>
      </mc:Fallback>
    </mc:AlternateContent>
    <xdr:clientData/>
  </xdr:oneCellAnchor>
  <xdr:oneCellAnchor>
    <xdr:from>
      <xdr:col>0</xdr:col>
      <xdr:colOff>16564</xdr:colOff>
      <xdr:row>38</xdr:row>
      <xdr:rowOff>112229</xdr:rowOff>
    </xdr:from>
    <xdr:ext cx="518301" cy="2356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A541357-2CE3-43D9-95C3-22153BC6AA8D}"/>
                </a:ext>
              </a:extLst>
            </xdr:cNvPr>
            <xdr:cNvSpPr txBox="1"/>
          </xdr:nvSpPr>
          <xdr:spPr>
            <a:xfrm>
              <a:off x="16564" y="28563404"/>
              <a:ext cx="518301" cy="235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</m:oMath>
              </a14:m>
              <a:r>
                <a:rPr lang="el-GR" sz="1200" baseline="-25000">
                  <a:latin typeface="Calibri"/>
                </a:rPr>
                <a:t>μ</a:t>
              </a:r>
              <a:r>
                <a:rPr lang="en-US" sz="1200" baseline="-25000">
                  <a:latin typeface="Calibri"/>
                </a:rPr>
                <a:t>1</a:t>
              </a:r>
              <a14:m>
                <m:oMath xmlns:m="http://schemas.openxmlformats.org/officeDocument/2006/math">
                  <m:r>
                    <a:rPr lang="en-US" sz="1100" b="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A541357-2CE3-43D9-95C3-22153BC6AA8D}"/>
                </a:ext>
              </a:extLst>
            </xdr:cNvPr>
            <xdr:cNvSpPr txBox="1"/>
          </xdr:nvSpPr>
          <xdr:spPr>
            <a:xfrm>
              <a:off x="16564" y="28563404"/>
              <a:ext cx="518301" cy="235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baseline="-25000">
                  <a:latin typeface="Calibri"/>
                </a:rPr>
                <a:t>μ</a:t>
              </a:r>
              <a:r>
                <a:rPr lang="en-US" sz="1200" baseline="-25000">
                  <a:latin typeface="Calibri"/>
                </a:rPr>
                <a:t>1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/>
            </a:p>
          </xdr:txBody>
        </xdr:sp>
      </mc:Fallback>
    </mc:AlternateContent>
    <xdr:clientData/>
  </xdr:oneCellAnchor>
  <xdr:oneCellAnchor>
    <xdr:from>
      <xdr:col>0</xdr:col>
      <xdr:colOff>8283</xdr:colOff>
      <xdr:row>39</xdr:row>
      <xdr:rowOff>99394</xdr:rowOff>
    </xdr:from>
    <xdr:ext cx="570543" cy="2484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419BF09-F249-47BC-8032-8C24BE5ABB8D}"/>
                </a:ext>
              </a:extLst>
            </xdr:cNvPr>
            <xdr:cNvSpPr txBox="1"/>
          </xdr:nvSpPr>
          <xdr:spPr>
            <a:xfrm>
              <a:off x="8283" y="28741069"/>
              <a:ext cx="570543" cy="2484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14:m>
                <m:oMath xmlns:m="http://schemas.openxmlformats.org/officeDocument/2006/math">
                  <m:acc>
                    <m:accPr>
                      <m:chr m:val="̂"/>
                      <m:ctrlPr>
                        <a:rPr lang="el-GR" sz="12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m:rPr>
                          <m:sty m:val="p"/>
                        </m:rPr>
                        <a:rPr lang="el-GR" sz="1200" i="1">
                          <a:latin typeface="Cambria Math"/>
                        </a:rPr>
                        <m:t>σ</m:t>
                      </m:r>
                    </m:e>
                  </m:acc>
                  <m:r>
                    <m:rPr>
                      <m:sty m:val="p"/>
                    </m:rPr>
                    <a:rPr lang="el-GR" sz="1200" i="1" baseline="-25000">
                      <a:latin typeface="Cambria Math"/>
                    </a:rPr>
                    <m:t>μ</m:t>
                  </m:r>
                  <m:r>
                    <a:rPr lang="en-US" sz="1200" b="0" i="1" baseline="-25000">
                      <a:latin typeface="Cambria Math"/>
                    </a:rPr>
                    <m:t>2</m:t>
                  </m:r>
                </m:oMath>
              </a14:m>
              <a:r>
                <a:rPr lang="en-US" sz="1200"/>
                <a:t> </a:t>
              </a:r>
              <a14:m>
                <m:oMath xmlns:m="http://schemas.openxmlformats.org/officeDocument/2006/math">
                  <m:r>
                    <a:rPr lang="en-US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endParaRPr lang="en-US" sz="12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419BF09-F249-47BC-8032-8C24BE5ABB8D}"/>
                </a:ext>
              </a:extLst>
            </xdr:cNvPr>
            <xdr:cNvSpPr txBox="1"/>
          </xdr:nvSpPr>
          <xdr:spPr>
            <a:xfrm>
              <a:off x="8283" y="28741069"/>
              <a:ext cx="570543" cy="2484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el-GR" sz="1200" i="0">
                  <a:latin typeface="Cambria Math"/>
                </a:rPr>
                <a:t>σ</a:t>
              </a:r>
              <a:r>
                <a:rPr lang="el-GR" sz="1200" i="0">
                  <a:latin typeface="Cambria Math" panose="02040503050406030204" pitchFamily="18" charset="0"/>
                </a:rPr>
                <a:t> ̂</a:t>
              </a:r>
              <a:r>
                <a:rPr lang="el-GR" sz="1200" i="0" baseline="-25000">
                  <a:latin typeface="Cambria Math"/>
                </a:rPr>
                <a:t>μ</a:t>
              </a:r>
              <a:r>
                <a:rPr lang="en-US" sz="1200" b="0" i="0" baseline="-25000">
                  <a:latin typeface="Cambria Math"/>
                </a:rPr>
                <a:t>2</a:t>
              </a:r>
              <a:r>
                <a:rPr lang="en-US" sz="1200"/>
                <a:t>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endParaRPr lang="en-US" sz="12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0BE6C-F368-4160-9AF7-EC04C8707FFA}">
  <dimension ref="A1:N51"/>
  <sheetViews>
    <sheetView tabSelected="1" topLeftCell="A22" workbookViewId="0">
      <selection activeCell="S36" sqref="S36"/>
    </sheetView>
  </sheetViews>
  <sheetFormatPr defaultRowHeight="15" x14ac:dyDescent="0.25"/>
  <sheetData>
    <row r="1" spans="1:12" ht="15.75" thickBot="1" x14ac:dyDescent="0.3">
      <c r="A1" s="1" t="s">
        <v>0</v>
      </c>
    </row>
    <row r="2" spans="1:12" ht="15.75" thickTop="1" x14ac:dyDescent="0.25">
      <c r="A2" s="52"/>
      <c r="B2" s="54">
        <v>0</v>
      </c>
      <c r="C2" s="54">
        <v>10</v>
      </c>
      <c r="D2" s="56">
        <v>20</v>
      </c>
    </row>
    <row r="3" spans="1:12" ht="15.75" thickBot="1" x14ac:dyDescent="0.3">
      <c r="A3" s="53"/>
      <c r="B3" s="55"/>
      <c r="C3" s="55"/>
      <c r="D3" s="57"/>
      <c r="F3" s="2" t="s">
        <v>1</v>
      </c>
      <c r="G3" s="2">
        <f>COUNTA(B9:B17)</f>
        <v>9</v>
      </c>
    </row>
    <row r="4" spans="1:12" ht="15.75" thickBot="1" x14ac:dyDescent="0.3">
      <c r="A4" s="3">
        <v>0</v>
      </c>
      <c r="B4" s="4">
        <v>100.3</v>
      </c>
      <c r="C4" s="4">
        <v>100.005</v>
      </c>
      <c r="D4" s="5">
        <v>100.0034</v>
      </c>
      <c r="F4" s="2" t="s">
        <v>2</v>
      </c>
      <c r="G4" s="2">
        <f>COUNTA(B9:D9)</f>
        <v>3</v>
      </c>
    </row>
    <row r="5" spans="1:12" ht="15.75" thickBot="1" x14ac:dyDescent="0.3">
      <c r="A5" s="3">
        <v>10</v>
      </c>
      <c r="B5" s="4">
        <v>100.167</v>
      </c>
      <c r="C5" s="4">
        <v>100</v>
      </c>
      <c r="D5" s="5">
        <v>100.6</v>
      </c>
      <c r="G5" s="2"/>
    </row>
    <row r="6" spans="1:12" ht="15.75" thickBot="1" x14ac:dyDescent="0.3">
      <c r="A6" s="6">
        <v>20</v>
      </c>
      <c r="B6" s="7">
        <v>100.17</v>
      </c>
      <c r="C6" s="7">
        <v>100.16</v>
      </c>
      <c r="D6" s="8">
        <v>100.154</v>
      </c>
    </row>
    <row r="7" spans="1:12" ht="15.75" thickTop="1" x14ac:dyDescent="0.25">
      <c r="H7" s="2"/>
      <c r="I7" s="2"/>
      <c r="J7" s="2"/>
    </row>
    <row r="8" spans="1:12" x14ac:dyDescent="0.25">
      <c r="A8" s="1" t="s">
        <v>3</v>
      </c>
    </row>
    <row r="9" spans="1:12" ht="15.75" x14ac:dyDescent="0.25">
      <c r="A9" s="2"/>
      <c r="B9" s="9">
        <v>1</v>
      </c>
      <c r="C9" s="10">
        <v>0</v>
      </c>
      <c r="D9" s="11">
        <v>0</v>
      </c>
      <c r="E9" s="2"/>
      <c r="F9" s="2"/>
      <c r="G9" s="12">
        <f>-B4</f>
        <v>-100.3</v>
      </c>
      <c r="H9" s="2"/>
      <c r="I9" s="2"/>
      <c r="J9" s="2"/>
      <c r="K9" s="2"/>
      <c r="L9" s="2"/>
    </row>
    <row r="10" spans="1:12" ht="15.75" x14ac:dyDescent="0.25">
      <c r="A10" s="2"/>
      <c r="B10" s="9">
        <v>1</v>
      </c>
      <c r="C10" s="10">
        <v>0</v>
      </c>
      <c r="D10" s="11">
        <v>-10</v>
      </c>
      <c r="E10" s="2"/>
      <c r="F10" s="2"/>
      <c r="G10" s="12">
        <f t="shared" ref="G10:G11" si="0">-B5</f>
        <v>-100.167</v>
      </c>
      <c r="H10" s="2"/>
      <c r="I10" s="2"/>
      <c r="J10" s="2"/>
      <c r="K10" s="2"/>
      <c r="L10" s="2"/>
    </row>
    <row r="11" spans="1:12" ht="15.75" x14ac:dyDescent="0.25">
      <c r="A11" s="2"/>
      <c r="B11" s="9">
        <v>1</v>
      </c>
      <c r="C11" s="10">
        <v>0</v>
      </c>
      <c r="D11" s="11">
        <v>-20</v>
      </c>
      <c r="E11" s="2"/>
      <c r="F11" s="2"/>
      <c r="G11" s="12">
        <f t="shared" si="0"/>
        <v>-100.17</v>
      </c>
      <c r="H11" s="2"/>
      <c r="I11" s="2"/>
      <c r="J11" s="2"/>
      <c r="K11" s="2"/>
      <c r="L11" s="2"/>
    </row>
    <row r="12" spans="1:12" ht="15.75" x14ac:dyDescent="0.25">
      <c r="A12" s="2"/>
      <c r="B12" s="9">
        <v>1</v>
      </c>
      <c r="C12" s="10">
        <v>-10</v>
      </c>
      <c r="D12" s="11">
        <v>0</v>
      </c>
      <c r="E12" s="2"/>
      <c r="F12" s="2"/>
      <c r="G12" s="12">
        <f>-C4</f>
        <v>-100.005</v>
      </c>
      <c r="H12" s="2"/>
      <c r="I12" s="2"/>
      <c r="J12" s="2"/>
      <c r="K12" s="2"/>
      <c r="L12" s="2"/>
    </row>
    <row r="13" spans="1:12" ht="15.75" x14ac:dyDescent="0.25">
      <c r="A13" s="2" t="s">
        <v>4</v>
      </c>
      <c r="B13" s="9">
        <v>1</v>
      </c>
      <c r="C13" s="10">
        <v>-10</v>
      </c>
      <c r="D13" s="11">
        <v>-10</v>
      </c>
      <c r="E13" s="2"/>
      <c r="F13" s="2" t="s">
        <v>5</v>
      </c>
      <c r="G13" s="12">
        <f t="shared" ref="G13:G14" si="1">-C5</f>
        <v>-100</v>
      </c>
      <c r="H13" s="2"/>
      <c r="I13" s="2"/>
      <c r="J13" s="2"/>
      <c r="K13" s="2"/>
      <c r="L13" s="2"/>
    </row>
    <row r="14" spans="1:12" ht="15.75" x14ac:dyDescent="0.25">
      <c r="A14" s="2"/>
      <c r="B14" s="9">
        <v>1</v>
      </c>
      <c r="C14" s="10">
        <v>-10</v>
      </c>
      <c r="D14" s="11">
        <v>-20</v>
      </c>
      <c r="E14" s="2"/>
      <c r="F14" s="2"/>
      <c r="G14" s="12">
        <f t="shared" si="1"/>
        <v>-100.16</v>
      </c>
      <c r="H14" s="2"/>
      <c r="I14" s="2"/>
      <c r="J14" s="2"/>
      <c r="K14" s="2"/>
      <c r="L14" s="2"/>
    </row>
    <row r="15" spans="1:12" ht="15.75" x14ac:dyDescent="0.25">
      <c r="A15" s="2"/>
      <c r="B15" s="9">
        <v>1</v>
      </c>
      <c r="C15" s="10">
        <v>-20</v>
      </c>
      <c r="D15" s="11">
        <v>0</v>
      </c>
      <c r="E15" s="2"/>
      <c r="F15" s="2"/>
      <c r="G15" s="12">
        <f>-D4</f>
        <v>-100.0034</v>
      </c>
      <c r="H15" s="2"/>
      <c r="I15" s="2"/>
      <c r="J15" s="2"/>
      <c r="K15" s="2"/>
      <c r="L15" s="2"/>
    </row>
    <row r="16" spans="1:12" ht="15.75" x14ac:dyDescent="0.25">
      <c r="A16" s="2"/>
      <c r="B16" s="9">
        <v>1</v>
      </c>
      <c r="C16" s="10">
        <v>-20</v>
      </c>
      <c r="D16" s="11">
        <v>-10</v>
      </c>
      <c r="E16" s="2"/>
      <c r="F16" s="2"/>
      <c r="G16" s="12">
        <f t="shared" ref="G16:G17" si="2">-D5</f>
        <v>-100.6</v>
      </c>
      <c r="H16" s="2"/>
      <c r="I16" s="2"/>
      <c r="J16" s="2"/>
      <c r="K16" s="2"/>
      <c r="L16" s="2"/>
    </row>
    <row r="17" spans="1:12" ht="15.75" x14ac:dyDescent="0.25">
      <c r="A17" s="2"/>
      <c r="B17" s="9">
        <v>1</v>
      </c>
      <c r="C17" s="10">
        <v>-20</v>
      </c>
      <c r="D17" s="11">
        <v>-20</v>
      </c>
      <c r="E17" s="2"/>
      <c r="F17" s="2"/>
      <c r="G17" s="12">
        <f t="shared" si="2"/>
        <v>-100.154</v>
      </c>
      <c r="H17" s="2" t="s">
        <v>6</v>
      </c>
      <c r="I17" s="2"/>
      <c r="J17" s="2"/>
      <c r="K17" s="2"/>
      <c r="L17" s="2"/>
    </row>
    <row r="18" spans="1:12" ht="15.75" x14ac:dyDescent="0.25">
      <c r="A18" s="2"/>
      <c r="B18" s="10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.75" x14ac:dyDescent="0.25">
      <c r="A19" s="2"/>
      <c r="B19" s="10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5.75" x14ac:dyDescent="0.25">
      <c r="A20" s="2"/>
      <c r="B20" s="9">
        <f t="array" ref="B20:D22">MMULT(TRANSPOSE(B9:D17),B9:D17)</f>
        <v>9</v>
      </c>
      <c r="C20" s="10">
        <v>-90</v>
      </c>
      <c r="D20" s="11">
        <v>-90</v>
      </c>
      <c r="E20" s="2"/>
      <c r="F20" s="2"/>
      <c r="G20" s="13">
        <f t="array" ref="G20:I22">MINVERSE(B20:D22)</f>
        <v>0.44444444444444442</v>
      </c>
      <c r="H20" s="2">
        <v>1.6666666666666666E-2</v>
      </c>
      <c r="I20" s="14">
        <v>1.6666666666666666E-2</v>
      </c>
      <c r="J20" s="2"/>
      <c r="K20" s="2"/>
      <c r="L20" s="2"/>
    </row>
    <row r="21" spans="1:12" ht="15.75" x14ac:dyDescent="0.25">
      <c r="A21" s="2" t="s">
        <v>7</v>
      </c>
      <c r="B21" s="9">
        <v>-90</v>
      </c>
      <c r="C21" s="10">
        <v>1500</v>
      </c>
      <c r="D21" s="11">
        <v>900</v>
      </c>
      <c r="E21" s="2"/>
      <c r="F21" s="2" t="s">
        <v>8</v>
      </c>
      <c r="G21" s="13">
        <v>1.6666666666666666E-2</v>
      </c>
      <c r="H21" s="2">
        <v>1.6666666666666668E-3</v>
      </c>
      <c r="I21" s="14">
        <v>0</v>
      </c>
      <c r="J21" s="2"/>
      <c r="K21" s="2"/>
      <c r="L21" s="2"/>
    </row>
    <row r="22" spans="1:12" ht="15.75" x14ac:dyDescent="0.25">
      <c r="A22" s="2"/>
      <c r="B22" s="9">
        <v>-90</v>
      </c>
      <c r="C22" s="10">
        <v>900</v>
      </c>
      <c r="D22" s="11">
        <v>1500</v>
      </c>
      <c r="E22" s="2"/>
      <c r="F22" s="2"/>
      <c r="G22" s="13">
        <v>1.6666666666666666E-2</v>
      </c>
      <c r="H22" s="2">
        <v>0</v>
      </c>
      <c r="I22" s="14">
        <v>1.6666666666666668E-3</v>
      </c>
      <c r="J22" s="2"/>
      <c r="K22" s="2"/>
      <c r="L22" s="2"/>
    </row>
    <row r="23" spans="1:1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5">
      <c r="A25" s="2"/>
      <c r="B25" s="15">
        <f t="array" ref="B25:B27">MMULT(TRANSPOSE(B9:D17),G9:G17)</f>
        <v>-901.55939999999998</v>
      </c>
      <c r="C25" s="2"/>
      <c r="D25" s="2"/>
      <c r="E25" s="12">
        <f t="array" ref="E25:E33">MMULT(B9:D17,B30:B32)+G9:G17</f>
        <v>-0.17606666666664239</v>
      </c>
      <c r="F25" s="2"/>
      <c r="G25" s="2"/>
      <c r="H25" s="2"/>
      <c r="I25" s="2"/>
      <c r="J25" s="2"/>
      <c r="K25" s="2"/>
      <c r="L25" s="2"/>
    </row>
    <row r="26" spans="1:12" x14ac:dyDescent="0.25">
      <c r="A26" s="2" t="s">
        <v>1</v>
      </c>
      <c r="B26" s="15">
        <v>9016.7979999999989</v>
      </c>
      <c r="C26" s="2"/>
      <c r="D26" s="2"/>
      <c r="E26" s="12">
        <v>-1.3799999999974943E-2</v>
      </c>
      <c r="F26" s="2"/>
      <c r="G26" s="2"/>
      <c r="H26" s="2"/>
      <c r="I26" s="2"/>
      <c r="J26" s="2"/>
      <c r="K26" s="2"/>
      <c r="L26" s="2"/>
    </row>
    <row r="27" spans="1:12" x14ac:dyDescent="0.25">
      <c r="A27" s="2"/>
      <c r="B27" s="15">
        <v>9017.35</v>
      </c>
      <c r="C27" s="2"/>
      <c r="D27" s="2"/>
      <c r="E27" s="12">
        <v>1.2466666666696824E-2</v>
      </c>
      <c r="F27" s="2"/>
      <c r="G27" s="2"/>
      <c r="H27" s="2"/>
      <c r="I27" s="2"/>
      <c r="J27" s="2"/>
      <c r="K27" s="2"/>
      <c r="L27" s="2"/>
    </row>
    <row r="28" spans="1:12" x14ac:dyDescent="0.25">
      <c r="A28" s="2"/>
      <c r="B28" s="2"/>
      <c r="C28" s="2"/>
      <c r="D28" s="2"/>
      <c r="E28" s="12">
        <v>0.13900000000001</v>
      </c>
      <c r="F28" s="2"/>
      <c r="G28" s="2"/>
      <c r="H28" s="2"/>
      <c r="I28" s="2"/>
      <c r="J28" s="2"/>
      <c r="K28" s="2"/>
      <c r="L28" s="2"/>
    </row>
    <row r="29" spans="1:12" x14ac:dyDescent="0.25">
      <c r="A29" s="2"/>
      <c r="B29" s="2"/>
      <c r="C29" s="2"/>
      <c r="D29" s="2" t="s">
        <v>9</v>
      </c>
      <c r="E29" s="12">
        <v>0.17326666666667734</v>
      </c>
      <c r="F29" s="2"/>
      <c r="G29" s="2"/>
      <c r="H29" s="2"/>
      <c r="I29" s="2"/>
      <c r="J29" s="2"/>
      <c r="K29" s="2"/>
      <c r="L29" s="2"/>
    </row>
    <row r="30" spans="1:12" x14ac:dyDescent="0.25">
      <c r="A30" s="2"/>
      <c r="B30" s="15">
        <f t="array" ref="B30:B32">MMULT(-G20:I22,B25:B27)</f>
        <v>100.12393333333335</v>
      </c>
      <c r="C30" s="2"/>
      <c r="D30" s="2"/>
      <c r="E30" s="12">
        <v>4.253333333335263E-2</v>
      </c>
      <c r="F30" s="2"/>
      <c r="G30" s="2"/>
      <c r="H30" s="2"/>
      <c r="I30" s="2"/>
      <c r="J30" s="2"/>
      <c r="K30" s="2"/>
      <c r="L30" s="2"/>
    </row>
    <row r="31" spans="1:12" x14ac:dyDescent="0.25">
      <c r="A31" s="2" t="s">
        <v>10</v>
      </c>
      <c r="B31" s="15">
        <v>-2.0066666666647137E-3</v>
      </c>
      <c r="C31" s="2"/>
      <c r="D31" s="2"/>
      <c r="E31" s="12">
        <v>0.16066666666665697</v>
      </c>
      <c r="F31" s="2"/>
      <c r="G31" s="2"/>
      <c r="H31" s="2"/>
      <c r="I31" s="2"/>
      <c r="J31" s="2"/>
      <c r="K31" s="2"/>
      <c r="L31" s="2"/>
    </row>
    <row r="32" spans="1:12" x14ac:dyDescent="0.25">
      <c r="A32" s="2"/>
      <c r="B32" s="15">
        <v>-2.9266666666671881E-3</v>
      </c>
      <c r="C32" s="2" t="s">
        <v>6</v>
      </c>
      <c r="D32" s="2"/>
      <c r="E32" s="12">
        <v>-0.40666666666666629</v>
      </c>
      <c r="F32" s="2"/>
      <c r="G32" s="2"/>
      <c r="H32" s="2"/>
      <c r="I32" s="2"/>
      <c r="J32" s="2"/>
      <c r="K32" s="2"/>
      <c r="L32" s="2"/>
    </row>
    <row r="33" spans="1:14" x14ac:dyDescent="0.25">
      <c r="A33" s="2"/>
      <c r="B33" s="2"/>
      <c r="C33" s="2"/>
      <c r="D33" s="2"/>
      <c r="E33" s="12">
        <v>6.8600000000003547E-2</v>
      </c>
      <c r="F33" s="2" t="s">
        <v>6</v>
      </c>
      <c r="G33" s="2"/>
      <c r="H33" s="2"/>
      <c r="I33" s="2"/>
      <c r="J33" s="2"/>
      <c r="K33" s="2"/>
      <c r="L33" s="2"/>
    </row>
    <row r="34" spans="1:14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4" x14ac:dyDescent="0.25">
      <c r="A35" s="16" t="s">
        <v>22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7" spans="1:14" x14ac:dyDescent="0.25">
      <c r="B37" s="17">
        <f t="array" ref="B37">SQRT(MMULT(TRANSPOSE(E25:E33),E25:E33)/($G$3-$G$4))</f>
        <v>0.2154043742463089</v>
      </c>
    </row>
    <row r="38" spans="1:14" x14ac:dyDescent="0.25">
      <c r="B38" s="17"/>
    </row>
    <row r="39" spans="1:14" x14ac:dyDescent="0.25">
      <c r="A39" s="1" t="s">
        <v>23</v>
      </c>
    </row>
    <row r="41" spans="1:14" x14ac:dyDescent="0.25">
      <c r="A41" s="18"/>
      <c r="B41" s="17">
        <f>$B$37*SQRT(G20)</f>
        <v>0.14360291616420592</v>
      </c>
    </row>
    <row r="42" spans="1:14" x14ac:dyDescent="0.25">
      <c r="A42" s="18"/>
      <c r="B42" s="17">
        <f>$B$37*SQRT(H21)</f>
        <v>8.7938467544493772E-3</v>
      </c>
    </row>
    <row r="43" spans="1:14" x14ac:dyDescent="0.25">
      <c r="A43" s="18"/>
      <c r="B43" s="17">
        <f>$B$37*SQRT(I22)</f>
        <v>8.7938467544493772E-3</v>
      </c>
    </row>
    <row r="44" spans="1:14" x14ac:dyDescent="0.25">
      <c r="A44" s="19"/>
    </row>
    <row r="45" spans="1:14" x14ac:dyDescent="0.25">
      <c r="A45" s="1" t="s">
        <v>11</v>
      </c>
    </row>
    <row r="46" spans="1:14" x14ac:dyDescent="0.25">
      <c r="A46" s="1"/>
    </row>
    <row r="47" spans="1:14" x14ac:dyDescent="0.25">
      <c r="A47" s="51" t="s">
        <v>12</v>
      </c>
      <c r="B47" s="51"/>
      <c r="C47" s="51"/>
      <c r="D47" s="51"/>
      <c r="F47" s="51" t="s">
        <v>13</v>
      </c>
      <c r="G47" s="51"/>
      <c r="H47" s="51"/>
      <c r="I47" s="51"/>
      <c r="K47" s="51" t="s">
        <v>14</v>
      </c>
      <c r="L47" s="51"/>
      <c r="M47" s="51"/>
      <c r="N47" s="51"/>
    </row>
    <row r="48" spans="1:14" x14ac:dyDescent="0.25">
      <c r="A48" s="2" t="s">
        <v>15</v>
      </c>
      <c r="B48" s="20">
        <v>0</v>
      </c>
      <c r="C48" s="20">
        <v>10</v>
      </c>
      <c r="D48" s="20">
        <v>20</v>
      </c>
      <c r="F48" s="2" t="s">
        <v>15</v>
      </c>
      <c r="G48" s="20">
        <v>0</v>
      </c>
      <c r="H48" s="20">
        <v>10</v>
      </c>
      <c r="I48" s="20">
        <v>20</v>
      </c>
      <c r="K48" s="2" t="s">
        <v>15</v>
      </c>
      <c r="L48" s="20">
        <v>0</v>
      </c>
      <c r="M48" s="20">
        <v>10</v>
      </c>
      <c r="N48" s="20">
        <v>20</v>
      </c>
    </row>
    <row r="49" spans="1:14" x14ac:dyDescent="0.25">
      <c r="A49" s="2">
        <v>0</v>
      </c>
      <c r="B49" s="21">
        <v>100.3</v>
      </c>
      <c r="C49" s="21">
        <v>100.005</v>
      </c>
      <c r="D49" s="21">
        <v>100.003</v>
      </c>
      <c r="F49" s="2">
        <v>0</v>
      </c>
      <c r="G49" s="21">
        <f>E25</f>
        <v>-0.17606666666664239</v>
      </c>
      <c r="H49" s="21">
        <f>E28</f>
        <v>0.13900000000001</v>
      </c>
      <c r="I49" s="21">
        <f>E31</f>
        <v>0.16066666666665697</v>
      </c>
      <c r="K49" s="2">
        <v>0</v>
      </c>
      <c r="L49" s="21">
        <f>B49+G49</f>
        <v>100.12393333333335</v>
      </c>
      <c r="M49" s="21">
        <f t="shared" ref="M49:N51" si="3">C49+H49</f>
        <v>100.14400000000001</v>
      </c>
      <c r="N49" s="21">
        <f t="shared" si="3"/>
        <v>100.16366666666666</v>
      </c>
    </row>
    <row r="50" spans="1:14" ht="48" customHeight="1" x14ac:dyDescent="0.25">
      <c r="A50" s="2">
        <v>10</v>
      </c>
      <c r="B50" s="22">
        <v>100.167</v>
      </c>
      <c r="C50" s="22">
        <v>100</v>
      </c>
      <c r="D50" s="21">
        <v>100.6</v>
      </c>
      <c r="F50" s="2">
        <v>10</v>
      </c>
      <c r="G50" s="22">
        <f>E26</f>
        <v>-1.3799999999974943E-2</v>
      </c>
      <c r="H50" s="22">
        <f t="shared" ref="H50:H51" si="4">E29</f>
        <v>0.17326666666667734</v>
      </c>
      <c r="I50" s="21">
        <f t="shared" ref="I50:I51" si="5">E32</f>
        <v>-0.40666666666666629</v>
      </c>
      <c r="K50" s="2">
        <v>10</v>
      </c>
      <c r="L50" s="22">
        <f t="shared" ref="L50:L51" si="6">B50+G50</f>
        <v>100.15320000000003</v>
      </c>
      <c r="M50" s="22">
        <f t="shared" si="3"/>
        <v>100.17326666666668</v>
      </c>
      <c r="N50" s="21">
        <f t="shared" si="3"/>
        <v>100.19333333333333</v>
      </c>
    </row>
    <row r="51" spans="1:14" ht="48" customHeight="1" x14ac:dyDescent="0.25">
      <c r="A51" s="2">
        <v>20</v>
      </c>
      <c r="B51" s="22">
        <v>100.17</v>
      </c>
      <c r="C51" s="22">
        <v>100.16</v>
      </c>
      <c r="D51" s="21">
        <v>100.154</v>
      </c>
      <c r="F51" s="2">
        <v>20</v>
      </c>
      <c r="G51" s="22">
        <f>E27</f>
        <v>1.2466666666696824E-2</v>
      </c>
      <c r="H51" s="22">
        <f t="shared" si="4"/>
        <v>4.253333333335263E-2</v>
      </c>
      <c r="I51" s="21">
        <f t="shared" si="5"/>
        <v>6.8600000000003547E-2</v>
      </c>
      <c r="K51" s="2">
        <v>20</v>
      </c>
      <c r="L51" s="22">
        <f t="shared" si="6"/>
        <v>100.1824666666667</v>
      </c>
      <c r="M51" s="22">
        <f t="shared" si="3"/>
        <v>100.20253333333335</v>
      </c>
      <c r="N51" s="21">
        <f t="shared" si="3"/>
        <v>100.2226</v>
      </c>
    </row>
  </sheetData>
  <mergeCells count="7">
    <mergeCell ref="K47:N47"/>
    <mergeCell ref="A2:A3"/>
    <mergeCell ref="B2:B3"/>
    <mergeCell ref="C2:C3"/>
    <mergeCell ref="D2:D3"/>
    <mergeCell ref="A47:D47"/>
    <mergeCell ref="F47:I4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F1C8C-A75B-41C9-AFDC-A74BB2F318AB}">
  <dimension ref="A1:N49"/>
  <sheetViews>
    <sheetView topLeftCell="A13" workbookViewId="0">
      <selection activeCell="A35" sqref="A35"/>
    </sheetView>
  </sheetViews>
  <sheetFormatPr defaultRowHeight="15" x14ac:dyDescent="0.25"/>
  <cols>
    <col min="1" max="7" width="9.28515625" bestFit="1" customWidth="1"/>
    <col min="8" max="11" width="9.140625" customWidth="1"/>
    <col min="12" max="14" width="9.28515625" bestFit="1" customWidth="1"/>
  </cols>
  <sheetData>
    <row r="1" spans="1:11" x14ac:dyDescent="0.25">
      <c r="A1" s="1" t="s">
        <v>16</v>
      </c>
    </row>
    <row r="4" spans="1:11" x14ac:dyDescent="0.25">
      <c r="B4" s="13">
        <v>1</v>
      </c>
      <c r="C4" s="2">
        <v>0</v>
      </c>
      <c r="D4" s="14">
        <v>0</v>
      </c>
      <c r="E4" s="2"/>
      <c r="F4" s="2"/>
      <c r="G4" s="12">
        <f>-'Primer 1'!B4</f>
        <v>-100.3</v>
      </c>
    </row>
    <row r="5" spans="1:11" x14ac:dyDescent="0.25">
      <c r="B5" s="13">
        <v>1</v>
      </c>
      <c r="C5" s="2">
        <v>0</v>
      </c>
      <c r="D5" s="14">
        <v>-10</v>
      </c>
      <c r="E5" s="2"/>
      <c r="F5" s="2"/>
      <c r="G5" s="12">
        <f>-'Primer 1'!B5</f>
        <v>-100.167</v>
      </c>
    </row>
    <row r="6" spans="1:11" x14ac:dyDescent="0.25">
      <c r="B6" s="13">
        <v>1</v>
      </c>
      <c r="C6" s="2">
        <v>0</v>
      </c>
      <c r="D6" s="14">
        <v>-20</v>
      </c>
      <c r="E6" s="2"/>
      <c r="F6" s="2"/>
      <c r="G6" s="12">
        <f>-'Primer 1'!B6</f>
        <v>-100.17</v>
      </c>
    </row>
    <row r="7" spans="1:11" x14ac:dyDescent="0.25">
      <c r="B7" s="13">
        <v>1</v>
      </c>
      <c r="C7" s="2">
        <v>-10</v>
      </c>
      <c r="D7" s="14">
        <v>0</v>
      </c>
      <c r="E7" s="2"/>
      <c r="F7" s="2"/>
      <c r="G7" s="12">
        <f>-'Primer 1'!C4</f>
        <v>-100.005</v>
      </c>
    </row>
    <row r="8" spans="1:11" x14ac:dyDescent="0.25">
      <c r="A8" s="2" t="s">
        <v>4</v>
      </c>
      <c r="B8" s="13">
        <v>1</v>
      </c>
      <c r="C8" s="2">
        <v>-10</v>
      </c>
      <c r="D8" s="14">
        <v>-10</v>
      </c>
      <c r="E8" s="2"/>
      <c r="F8" s="2" t="s">
        <v>5</v>
      </c>
      <c r="G8" s="12">
        <f>-'Primer 1'!C5</f>
        <v>-100</v>
      </c>
    </row>
    <row r="9" spans="1:11" x14ac:dyDescent="0.25">
      <c r="B9" s="13">
        <v>1</v>
      </c>
      <c r="C9" s="2">
        <v>-10</v>
      </c>
      <c r="D9" s="14">
        <v>-20</v>
      </c>
      <c r="E9" s="2"/>
      <c r="F9" s="2"/>
      <c r="G9" s="12">
        <f>-'Primer 1'!C6</f>
        <v>-100.16</v>
      </c>
    </row>
    <row r="10" spans="1:11" x14ac:dyDescent="0.25">
      <c r="B10" s="13">
        <v>1</v>
      </c>
      <c r="C10" s="2">
        <v>-20</v>
      </c>
      <c r="D10" s="14">
        <v>0</v>
      </c>
      <c r="E10" s="2"/>
      <c r="F10" s="2"/>
      <c r="G10" s="12">
        <f>-'Primer 1'!D4</f>
        <v>-100.0034</v>
      </c>
    </row>
    <row r="11" spans="1:11" x14ac:dyDescent="0.25">
      <c r="B11" s="13">
        <v>1</v>
      </c>
      <c r="C11" s="2">
        <v>-20</v>
      </c>
      <c r="D11" s="14">
        <v>-10</v>
      </c>
      <c r="E11" s="2"/>
      <c r="F11" s="2"/>
      <c r="G11" s="12">
        <f>-'Primer 1'!D5</f>
        <v>-100.6</v>
      </c>
    </row>
    <row r="12" spans="1:11" x14ac:dyDescent="0.25">
      <c r="B12" s="13">
        <v>1</v>
      </c>
      <c r="C12" s="2">
        <v>-20</v>
      </c>
      <c r="D12" s="14">
        <v>-20</v>
      </c>
      <c r="E12" s="2"/>
      <c r="F12" s="2"/>
      <c r="G12" s="12">
        <f>-'Primer 1'!D6</f>
        <v>-100.154</v>
      </c>
      <c r="H12" s="2" t="s">
        <v>6</v>
      </c>
    </row>
    <row r="14" spans="1:11" s="26" customFormat="1" x14ac:dyDescent="0.25">
      <c r="E14" s="27" t="s">
        <v>19</v>
      </c>
    </row>
    <row r="15" spans="1:11" s="26" customFormat="1" x14ac:dyDescent="0.25">
      <c r="B15" s="39">
        <f t="array" ref="B15:D17">MMULT(TRANSPOSE(B4:D12),B4:D12)</f>
        <v>9</v>
      </c>
      <c r="C15" s="40">
        <v>-90</v>
      </c>
      <c r="D15" s="40">
        <v>-90</v>
      </c>
      <c r="E15" s="28">
        <f t="array" ref="E15:E17">TRANSPOSE(B18:D18)</f>
        <v>1</v>
      </c>
      <c r="H15" s="39">
        <f t="array" ref="H15:K18">MINVERSE(B15:E18)</f>
        <v>0.33333333333333331</v>
      </c>
      <c r="I15" s="40">
        <v>1.6666666666666663E-2</v>
      </c>
      <c r="J15" s="40">
        <v>1.6666666666666666E-2</v>
      </c>
      <c r="K15" s="28">
        <v>1</v>
      </c>
    </row>
    <row r="16" spans="1:11" s="26" customFormat="1" x14ac:dyDescent="0.25">
      <c r="A16" s="27" t="s">
        <v>7</v>
      </c>
      <c r="B16" s="39">
        <v>-90</v>
      </c>
      <c r="C16" s="40">
        <v>1500</v>
      </c>
      <c r="D16" s="40">
        <v>900</v>
      </c>
      <c r="E16" s="28">
        <v>-10</v>
      </c>
      <c r="G16" s="26" t="s">
        <v>8</v>
      </c>
      <c r="H16" s="39">
        <v>1.6666666666666666E-2</v>
      </c>
      <c r="I16" s="40">
        <v>1.6666666666666668E-3</v>
      </c>
      <c r="J16" s="40">
        <v>0</v>
      </c>
      <c r="K16" s="28">
        <v>0</v>
      </c>
    </row>
    <row r="17" spans="1:12" s="26" customFormat="1" x14ac:dyDescent="0.25">
      <c r="B17" s="41">
        <v>-90</v>
      </c>
      <c r="C17" s="42">
        <v>900</v>
      </c>
      <c r="D17" s="42">
        <v>1500</v>
      </c>
      <c r="E17" s="29">
        <v>-10</v>
      </c>
      <c r="H17" s="41">
        <v>1.6666666666666666E-2</v>
      </c>
      <c r="I17" s="42">
        <v>0</v>
      </c>
      <c r="J17" s="42">
        <v>1.6666666666666668E-3</v>
      </c>
      <c r="K17" s="29">
        <v>0</v>
      </c>
    </row>
    <row r="18" spans="1:12" s="26" customFormat="1" x14ac:dyDescent="0.25">
      <c r="A18" s="27" t="s">
        <v>20</v>
      </c>
      <c r="B18" s="30">
        <v>1</v>
      </c>
      <c r="C18" s="27">
        <f>-'Primer 1'!C2</f>
        <v>-10</v>
      </c>
      <c r="D18" s="27">
        <f>-'Primer 1'!A5</f>
        <v>-10</v>
      </c>
      <c r="E18" s="28">
        <v>0</v>
      </c>
      <c r="H18" s="30">
        <v>1.0000000000000002</v>
      </c>
      <c r="I18" s="27">
        <v>1.5612511283791264E-17</v>
      </c>
      <c r="J18" s="27">
        <v>0</v>
      </c>
      <c r="K18" s="28">
        <v>-9</v>
      </c>
      <c r="L18" s="31"/>
    </row>
    <row r="19" spans="1:12" s="26" customFormat="1" x14ac:dyDescent="0.25">
      <c r="A19" s="27"/>
      <c r="B19" s="27"/>
      <c r="C19" s="27"/>
      <c r="D19" s="27"/>
      <c r="E19" s="27"/>
      <c r="H19" s="27"/>
      <c r="I19" s="27"/>
      <c r="J19" s="27"/>
      <c r="K19" s="27"/>
      <c r="L19" s="31"/>
    </row>
    <row r="20" spans="1:12" s="26" customFormat="1" x14ac:dyDescent="0.25">
      <c r="J20" s="31"/>
      <c r="K20" s="31"/>
      <c r="L20" s="31"/>
    </row>
    <row r="21" spans="1:12" s="26" customFormat="1" x14ac:dyDescent="0.25">
      <c r="B21" s="32">
        <f t="array" ref="B21:B23">MMULT(TRANSPOSE(B4:D12),G4:G12)</f>
        <v>-901.55939999999998</v>
      </c>
      <c r="E21" s="33">
        <f t="array" ref="E21:E29">MMULT(B4:D12,B26:B28)+G4:G12</f>
        <v>-0.34933333333329131</v>
      </c>
    </row>
    <row r="22" spans="1:12" s="26" customFormat="1" x14ac:dyDescent="0.25">
      <c r="A22" s="27" t="s">
        <v>1</v>
      </c>
      <c r="B22" s="32">
        <v>9016.7979999999989</v>
      </c>
      <c r="E22" s="33">
        <v>-0.18706666666662386</v>
      </c>
    </row>
    <row r="23" spans="1:12" s="26" customFormat="1" x14ac:dyDescent="0.25">
      <c r="B23" s="34">
        <v>9017.35</v>
      </c>
      <c r="E23" s="33">
        <v>-0.16079999999995209</v>
      </c>
    </row>
    <row r="24" spans="1:12" s="26" customFormat="1" x14ac:dyDescent="0.25">
      <c r="A24" s="27" t="s">
        <v>17</v>
      </c>
      <c r="B24" s="32">
        <f>-'Primer 1'!C5</f>
        <v>-100</v>
      </c>
      <c r="E24" s="33">
        <v>-3.4266666666638912E-2</v>
      </c>
    </row>
    <row r="25" spans="1:12" s="26" customFormat="1" x14ac:dyDescent="0.25">
      <c r="E25" s="33">
        <v>2.8421709430404007E-14</v>
      </c>
    </row>
    <row r="26" spans="1:12" s="26" customFormat="1" x14ac:dyDescent="0.25">
      <c r="B26" s="32">
        <f t="array" ref="B26:B29">MMULT(-H15:K18,B21:B24)</f>
        <v>99.950666666666706</v>
      </c>
      <c r="D26" s="27" t="s">
        <v>9</v>
      </c>
      <c r="E26" s="33">
        <v>-0.13073333333329629</v>
      </c>
    </row>
    <row r="27" spans="1:12" s="26" customFormat="1" x14ac:dyDescent="0.25">
      <c r="A27" s="27" t="s">
        <v>10</v>
      </c>
      <c r="B27" s="32">
        <v>-2.0066666666647137E-3</v>
      </c>
      <c r="E27" s="33">
        <v>-1.2599999999991951E-2</v>
      </c>
    </row>
    <row r="28" spans="1:12" s="26" customFormat="1" x14ac:dyDescent="0.25">
      <c r="A28" s="27"/>
      <c r="B28" s="34">
        <v>-2.9266666666671881E-3</v>
      </c>
      <c r="C28" s="27" t="s">
        <v>6</v>
      </c>
      <c r="E28" s="33">
        <v>-0.5799333333333152</v>
      </c>
    </row>
    <row r="29" spans="1:12" s="26" customFormat="1" x14ac:dyDescent="0.25">
      <c r="A29" s="27" t="s">
        <v>18</v>
      </c>
      <c r="B29" s="32">
        <v>1.559400000000096</v>
      </c>
      <c r="E29" s="33">
        <v>-0.10466666666664537</v>
      </c>
      <c r="F29" s="27" t="s">
        <v>6</v>
      </c>
    </row>
    <row r="30" spans="1:12" s="26" customFormat="1" x14ac:dyDescent="0.25">
      <c r="E30" s="31"/>
    </row>
    <row r="31" spans="1:12" s="26" customFormat="1" x14ac:dyDescent="0.25">
      <c r="A31" s="16" t="s">
        <v>22</v>
      </c>
      <c r="B31" s="27"/>
      <c r="C31" s="27"/>
      <c r="D31" s="27"/>
      <c r="E31" s="27"/>
    </row>
    <row r="32" spans="1:12" s="26" customFormat="1" x14ac:dyDescent="0.25"/>
    <row r="33" spans="1:14" s="26" customFormat="1" x14ac:dyDescent="0.25">
      <c r="B33" s="35">
        <f t="array" ref="B33">SQRT(MMULT(TRANSPOSE(E21:E29),E21:E29)/('Primer 1'!G3-'Primer 1'!G4))</f>
        <v>0.30237567876913446</v>
      </c>
    </row>
    <row r="34" spans="1:14" s="26" customFormat="1" x14ac:dyDescent="0.25">
      <c r="B34" s="35"/>
    </row>
    <row r="35" spans="1:14" s="26" customFormat="1" x14ac:dyDescent="0.25">
      <c r="A35" s="1" t="s">
        <v>23</v>
      </c>
    </row>
    <row r="36" spans="1:14" s="26" customFormat="1" x14ac:dyDescent="0.25"/>
    <row r="37" spans="1:14" s="26" customFormat="1" x14ac:dyDescent="0.25">
      <c r="A37" s="43"/>
      <c r="B37" s="35">
        <f>$B$33*SQRT(H15)</f>
        <v>0.17457667953375558</v>
      </c>
    </row>
    <row r="38" spans="1:14" s="26" customFormat="1" x14ac:dyDescent="0.25">
      <c r="A38" s="43"/>
      <c r="B38" s="35">
        <f>$B$33*SQRT(I16)</f>
        <v>1.2344435393534935E-2</v>
      </c>
    </row>
    <row r="39" spans="1:14" s="26" customFormat="1" x14ac:dyDescent="0.25">
      <c r="A39" s="43"/>
      <c r="B39" s="35">
        <f>$B$33*SQRT(J17)</f>
        <v>1.2344435393534935E-2</v>
      </c>
    </row>
    <row r="40" spans="1:14" s="26" customFormat="1" x14ac:dyDescent="0.25"/>
    <row r="41" spans="1:14" s="26" customFormat="1" x14ac:dyDescent="0.25">
      <c r="A41" s="1" t="s">
        <v>11</v>
      </c>
    </row>
    <row r="42" spans="1:14" s="26" customFormat="1" x14ac:dyDescent="0.25">
      <c r="A42" s="1"/>
    </row>
    <row r="43" spans="1:14" s="26" customFormat="1" x14ac:dyDescent="0.25">
      <c r="A43" s="58" t="s">
        <v>12</v>
      </c>
      <c r="B43" s="58"/>
      <c r="C43" s="58"/>
      <c r="D43" s="58"/>
      <c r="F43" s="58" t="s">
        <v>13</v>
      </c>
      <c r="G43" s="58"/>
      <c r="H43" s="58"/>
      <c r="I43" s="58"/>
      <c r="K43" s="58" t="s">
        <v>14</v>
      </c>
      <c r="L43" s="58"/>
      <c r="M43" s="58"/>
      <c r="N43" s="58"/>
    </row>
    <row r="44" spans="1:14" s="26" customFormat="1" x14ac:dyDescent="0.25">
      <c r="A44" s="27" t="s">
        <v>15</v>
      </c>
      <c r="B44" s="36">
        <v>0</v>
      </c>
      <c r="C44" s="36">
        <v>10</v>
      </c>
      <c r="D44" s="36">
        <v>20</v>
      </c>
      <c r="F44" s="27" t="s">
        <v>15</v>
      </c>
      <c r="G44" s="36">
        <v>0</v>
      </c>
      <c r="H44" s="36">
        <v>10</v>
      </c>
      <c r="I44" s="36">
        <v>20</v>
      </c>
      <c r="K44" s="27" t="s">
        <v>15</v>
      </c>
      <c r="L44" s="36">
        <v>0</v>
      </c>
      <c r="M44" s="36">
        <v>10</v>
      </c>
      <c r="N44" s="36">
        <v>20</v>
      </c>
    </row>
    <row r="45" spans="1:14" s="26" customFormat="1" x14ac:dyDescent="0.25">
      <c r="A45" s="27">
        <v>0</v>
      </c>
      <c r="B45" s="37">
        <v>100.3</v>
      </c>
      <c r="C45" s="37">
        <v>100.005</v>
      </c>
      <c r="D45" s="37">
        <v>100.003</v>
      </c>
      <c r="F45" s="27">
        <v>0</v>
      </c>
      <c r="G45" s="37">
        <f>E21</f>
        <v>-0.34933333333329131</v>
      </c>
      <c r="H45" s="37">
        <f>E24</f>
        <v>-3.4266666666638912E-2</v>
      </c>
      <c r="I45" s="37">
        <f>E27</f>
        <v>-1.2599999999991951E-2</v>
      </c>
      <c r="K45" s="27">
        <v>0</v>
      </c>
      <c r="L45" s="37">
        <f t="shared" ref="L45:N47" si="0">B45+G45</f>
        <v>99.950666666666706</v>
      </c>
      <c r="M45" s="37">
        <f t="shared" si="0"/>
        <v>99.970733333333357</v>
      </c>
      <c r="N45" s="37">
        <f t="shared" si="0"/>
        <v>99.990400000000008</v>
      </c>
    </row>
    <row r="46" spans="1:14" s="26" customFormat="1" ht="45" customHeight="1" x14ac:dyDescent="0.25">
      <c r="A46" s="27">
        <v>10</v>
      </c>
      <c r="B46" s="38">
        <v>100.167</v>
      </c>
      <c r="C46" s="38">
        <v>100</v>
      </c>
      <c r="D46" s="37">
        <v>100.6</v>
      </c>
      <c r="F46" s="27">
        <v>10</v>
      </c>
      <c r="G46" s="38">
        <f>E22</f>
        <v>-0.18706666666662386</v>
      </c>
      <c r="H46" s="38">
        <f>E25</f>
        <v>2.8421709430404007E-14</v>
      </c>
      <c r="I46" s="37">
        <f>E28</f>
        <v>-0.5799333333333152</v>
      </c>
      <c r="K46" s="27">
        <v>10</v>
      </c>
      <c r="L46" s="38">
        <f t="shared" si="0"/>
        <v>99.979933333333378</v>
      </c>
      <c r="M46" s="38">
        <f t="shared" si="0"/>
        <v>100.00000000000003</v>
      </c>
      <c r="N46" s="37">
        <f t="shared" si="0"/>
        <v>100.02006666666668</v>
      </c>
    </row>
    <row r="47" spans="1:14" s="26" customFormat="1" ht="45" customHeight="1" x14ac:dyDescent="0.25">
      <c r="A47" s="27">
        <v>20</v>
      </c>
      <c r="B47" s="38">
        <v>100.17</v>
      </c>
      <c r="C47" s="38">
        <v>100.16</v>
      </c>
      <c r="D47" s="37">
        <v>100.154</v>
      </c>
      <c r="F47" s="27">
        <v>20</v>
      </c>
      <c r="G47" s="38">
        <f>E23</f>
        <v>-0.16079999999995209</v>
      </c>
      <c r="H47" s="38">
        <f>E26</f>
        <v>-0.13073333333329629</v>
      </c>
      <c r="I47" s="37">
        <f>E29</f>
        <v>-0.10466666666664537</v>
      </c>
      <c r="K47" s="27">
        <v>20</v>
      </c>
      <c r="L47" s="38">
        <f t="shared" si="0"/>
        <v>100.00920000000005</v>
      </c>
      <c r="M47" s="38">
        <f t="shared" si="0"/>
        <v>100.0292666666667</v>
      </c>
      <c r="N47" s="37">
        <f t="shared" si="0"/>
        <v>100.04933333333335</v>
      </c>
    </row>
    <row r="48" spans="1:14" s="26" customFormat="1" x14ac:dyDescent="0.25"/>
    <row r="49" s="26" customFormat="1" x14ac:dyDescent="0.25"/>
  </sheetData>
  <mergeCells count="3">
    <mergeCell ref="A43:D43"/>
    <mergeCell ref="F43:I43"/>
    <mergeCell ref="K43:N4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2" workbookViewId="0">
      <selection activeCell="G36" sqref="G36"/>
    </sheetView>
  </sheetViews>
  <sheetFormatPr defaultRowHeight="15" x14ac:dyDescent="0.25"/>
  <cols>
    <col min="1" max="8" width="9.28515625" bestFit="1" customWidth="1"/>
    <col min="9" max="13" width="9.140625" customWidth="1"/>
    <col min="14" max="14" width="9.28515625" bestFit="1" customWidth="1"/>
  </cols>
  <sheetData>
    <row r="1" spans="1:14" x14ac:dyDescent="0.25">
      <c r="A1" s="1" t="s">
        <v>21</v>
      </c>
    </row>
    <row r="3" spans="1:14" x14ac:dyDescent="0.25">
      <c r="B3" s="23">
        <v>1</v>
      </c>
      <c r="C3">
        <v>0</v>
      </c>
      <c r="D3" s="24">
        <v>0</v>
      </c>
      <c r="G3" s="25">
        <f>-'Primer 1'!B4</f>
        <v>-100.3</v>
      </c>
    </row>
    <row r="4" spans="1:14" x14ac:dyDescent="0.25">
      <c r="B4" s="23">
        <v>1</v>
      </c>
      <c r="C4">
        <v>0</v>
      </c>
      <c r="D4" s="24">
        <v>-10</v>
      </c>
      <c r="G4" s="25">
        <f>-'Primer 1'!B5</f>
        <v>-100.167</v>
      </c>
    </row>
    <row r="5" spans="1:14" x14ac:dyDescent="0.25">
      <c r="B5" s="23">
        <v>1</v>
      </c>
      <c r="C5">
        <v>0</v>
      </c>
      <c r="D5" s="24">
        <v>-20</v>
      </c>
      <c r="G5" s="25">
        <f>-'Primer 1'!B6</f>
        <v>-100.17</v>
      </c>
    </row>
    <row r="6" spans="1:14" x14ac:dyDescent="0.25">
      <c r="B6" s="23">
        <v>1</v>
      </c>
      <c r="C6">
        <v>-10</v>
      </c>
      <c r="D6" s="24">
        <v>0</v>
      </c>
      <c r="G6" s="25">
        <f>-'Primer 1'!C4</f>
        <v>-100.005</v>
      </c>
    </row>
    <row r="7" spans="1:14" x14ac:dyDescent="0.25">
      <c r="A7" s="2" t="s">
        <v>4</v>
      </c>
      <c r="B7" s="23">
        <v>1</v>
      </c>
      <c r="C7">
        <v>-10</v>
      </c>
      <c r="D7" s="24">
        <v>-10</v>
      </c>
      <c r="F7" s="2" t="s">
        <v>5</v>
      </c>
      <c r="G7" s="25">
        <f>-'Primer 1'!C5</f>
        <v>-100</v>
      </c>
    </row>
    <row r="8" spans="1:14" x14ac:dyDescent="0.25">
      <c r="B8" s="23">
        <v>1</v>
      </c>
      <c r="C8">
        <v>-10</v>
      </c>
      <c r="D8" s="24">
        <v>-20</v>
      </c>
      <c r="G8" s="25">
        <f>-'Primer 1'!C6</f>
        <v>-100.16</v>
      </c>
    </row>
    <row r="9" spans="1:14" x14ac:dyDescent="0.25">
      <c r="B9" s="23">
        <v>1</v>
      </c>
      <c r="C9">
        <v>-20</v>
      </c>
      <c r="D9" s="24">
        <v>0</v>
      </c>
      <c r="G9" s="25">
        <f>-'Primer 1'!D4</f>
        <v>-100.0034</v>
      </c>
    </row>
    <row r="10" spans="1:14" x14ac:dyDescent="0.25">
      <c r="B10" s="23">
        <v>1</v>
      </c>
      <c r="C10">
        <v>-20</v>
      </c>
      <c r="D10" s="24">
        <v>-10</v>
      </c>
      <c r="G10" s="25">
        <f>-'Primer 1'!D5</f>
        <v>-100.6</v>
      </c>
    </row>
    <row r="11" spans="1:14" x14ac:dyDescent="0.25">
      <c r="A11" s="26"/>
      <c r="B11" s="44">
        <v>1</v>
      </c>
      <c r="C11" s="26">
        <v>-20</v>
      </c>
      <c r="D11" s="45">
        <v>-20</v>
      </c>
      <c r="E11" s="26"/>
      <c r="F11" s="26"/>
      <c r="G11" s="46">
        <f>-'Primer 1'!D6</f>
        <v>-100.154</v>
      </c>
      <c r="H11" s="27" t="s">
        <v>6</v>
      </c>
      <c r="I11" s="26"/>
      <c r="J11" s="26"/>
      <c r="K11" s="26"/>
      <c r="L11" s="26"/>
      <c r="M11" s="26"/>
      <c r="N11" s="26"/>
    </row>
    <row r="12" spans="1:14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</row>
    <row r="13" spans="1:14" x14ac:dyDescent="0.25">
      <c r="A13" s="26"/>
      <c r="B13" s="26"/>
      <c r="C13" s="26"/>
      <c r="D13" s="26"/>
      <c r="E13" s="27" t="s">
        <v>19</v>
      </c>
      <c r="F13" s="26"/>
      <c r="G13" s="26"/>
      <c r="H13" s="26"/>
      <c r="I13" s="26"/>
      <c r="J13" s="26"/>
      <c r="K13" s="26"/>
      <c r="L13" s="26"/>
      <c r="M13" s="26"/>
      <c r="N13" s="26"/>
    </row>
    <row r="14" spans="1:14" x14ac:dyDescent="0.25">
      <c r="A14" s="26"/>
      <c r="B14" s="39">
        <f t="array" ref="B14:D16">MMULT(TRANSPOSE(B3:D11),B3:D11)</f>
        <v>9</v>
      </c>
      <c r="C14" s="40">
        <v>-90</v>
      </c>
      <c r="D14" s="40">
        <v>-90</v>
      </c>
      <c r="E14" s="47">
        <f t="array" ref="E14:F16">TRANSPOSE(B17:D18)</f>
        <v>1</v>
      </c>
      <c r="F14" s="48">
        <v>1</v>
      </c>
      <c r="G14" s="26"/>
      <c r="H14" s="26"/>
      <c r="I14" s="39">
        <f t="array" ref="I14:M18">MINVERSE(B14:F18)</f>
        <v>4.761904761904763E-2</v>
      </c>
      <c r="J14" s="40">
        <v>-4.7619047619047675E-3</v>
      </c>
      <c r="K14" s="40">
        <v>4.7619047619047623E-3</v>
      </c>
      <c r="L14" s="47">
        <v>1.2857142857142858</v>
      </c>
      <c r="M14" s="48">
        <v>-0.71428571428571419</v>
      </c>
      <c r="N14" s="26"/>
    </row>
    <row r="15" spans="1:14" x14ac:dyDescent="0.25">
      <c r="A15" s="27" t="s">
        <v>7</v>
      </c>
      <c r="B15" s="39">
        <v>-90</v>
      </c>
      <c r="C15" s="40">
        <v>1500</v>
      </c>
      <c r="D15" s="40">
        <v>900</v>
      </c>
      <c r="E15" s="47">
        <v>0</v>
      </c>
      <c r="F15" s="48">
        <v>-10</v>
      </c>
      <c r="G15" s="26"/>
      <c r="H15" s="26" t="s">
        <v>8</v>
      </c>
      <c r="I15" s="39">
        <v>-4.7619047619047615E-3</v>
      </c>
      <c r="J15" s="40">
        <v>4.7619047619047586E-4</v>
      </c>
      <c r="K15" s="40">
        <v>-4.7619047619047619E-4</v>
      </c>
      <c r="L15" s="47">
        <v>7.1428571428571425E-2</v>
      </c>
      <c r="M15" s="48">
        <v>-2.8571428571428577E-2</v>
      </c>
      <c r="N15" s="26"/>
    </row>
    <row r="16" spans="1:14" x14ac:dyDescent="0.25">
      <c r="A16" s="26"/>
      <c r="B16" s="41">
        <v>-90</v>
      </c>
      <c r="C16" s="42">
        <v>900</v>
      </c>
      <c r="D16" s="42">
        <v>1500</v>
      </c>
      <c r="E16" s="49">
        <v>-10</v>
      </c>
      <c r="F16" s="50">
        <v>-20</v>
      </c>
      <c r="G16" s="26"/>
      <c r="H16" s="26"/>
      <c r="I16" s="41">
        <v>4.7619047619047615E-3</v>
      </c>
      <c r="J16" s="42">
        <v>-4.7619047619047624E-4</v>
      </c>
      <c r="K16" s="42">
        <v>4.7619047619047635E-4</v>
      </c>
      <c r="L16" s="49">
        <v>2.8571428571428577E-2</v>
      </c>
      <c r="M16" s="50">
        <v>-7.1428571428571425E-2</v>
      </c>
      <c r="N16" s="26"/>
    </row>
    <row r="17" spans="1:14" x14ac:dyDescent="0.25">
      <c r="A17" s="27" t="s">
        <v>20</v>
      </c>
      <c r="B17" s="30">
        <v>1</v>
      </c>
      <c r="C17" s="27">
        <f>-'Primer 1'!B2</f>
        <v>0</v>
      </c>
      <c r="D17" s="27">
        <f>-'Primer 1'!A5</f>
        <v>-10</v>
      </c>
      <c r="E17" s="47">
        <v>0</v>
      </c>
      <c r="F17" s="48">
        <v>0</v>
      </c>
      <c r="G17" s="26"/>
      <c r="H17" s="26"/>
      <c r="I17" s="30">
        <v>1.2857142857142856</v>
      </c>
      <c r="J17" s="27">
        <v>7.1428571428571438E-2</v>
      </c>
      <c r="K17" s="27">
        <v>2.8571428571428567E-2</v>
      </c>
      <c r="L17" s="47">
        <v>-4.2857142857142856</v>
      </c>
      <c r="M17" s="48">
        <v>1.7142857142857142</v>
      </c>
      <c r="N17" s="26"/>
    </row>
    <row r="18" spans="1:14" x14ac:dyDescent="0.25">
      <c r="A18" s="27"/>
      <c r="B18" s="30">
        <v>1</v>
      </c>
      <c r="C18" s="27">
        <f>-'Primer 1'!C2</f>
        <v>-10</v>
      </c>
      <c r="D18" s="27">
        <f>-'Primer 1'!A6</f>
        <v>-20</v>
      </c>
      <c r="E18" s="47">
        <v>0</v>
      </c>
      <c r="F18" s="48">
        <v>0</v>
      </c>
      <c r="G18" s="26"/>
      <c r="H18" s="27"/>
      <c r="I18" s="30">
        <v>-0.7142857142857143</v>
      </c>
      <c r="J18" s="27">
        <v>-2.8571428571428574E-2</v>
      </c>
      <c r="K18" s="27">
        <v>-7.1428571428571425E-2</v>
      </c>
      <c r="L18" s="47">
        <v>1.7142857142857146</v>
      </c>
      <c r="M18" s="48">
        <v>-4.2857142857142856</v>
      </c>
      <c r="N18" s="26"/>
    </row>
    <row r="19" spans="1:14" x14ac:dyDescent="0.25">
      <c r="A19" s="27"/>
      <c r="B19" s="27"/>
      <c r="C19" s="27"/>
      <c r="D19" s="27"/>
      <c r="E19" s="27"/>
      <c r="F19" s="26"/>
      <c r="G19" s="26"/>
      <c r="H19" s="27"/>
      <c r="I19" s="27"/>
      <c r="J19" s="27"/>
      <c r="K19" s="27"/>
      <c r="L19" s="31"/>
      <c r="M19" s="26"/>
      <c r="N19" s="26"/>
    </row>
    <row r="20" spans="1:14" x14ac:dyDescent="0.25">
      <c r="A20" s="26"/>
      <c r="B20" s="26"/>
      <c r="C20" s="26"/>
      <c r="D20" s="26"/>
      <c r="E20" s="26"/>
      <c r="F20" s="26"/>
      <c r="G20" s="26"/>
      <c r="H20" s="26"/>
      <c r="I20" s="26"/>
      <c r="J20" s="31"/>
      <c r="K20" s="31"/>
      <c r="L20" s="31"/>
      <c r="M20" s="26"/>
      <c r="N20" s="26"/>
    </row>
    <row r="21" spans="1:14" x14ac:dyDescent="0.25">
      <c r="A21" s="26"/>
      <c r="B21" s="32">
        <f t="array" ref="B21:B23">MMULT(TRANSPOSE(B3:D11),G3:G11)</f>
        <v>-901.55939999999998</v>
      </c>
      <c r="C21" s="26"/>
      <c r="D21" s="26"/>
      <c r="E21" s="33">
        <f t="array" ref="E21:E29">MMULT(B3:D11,B27:B29)+G3:G11</f>
        <v>-0.12794285714278431</v>
      </c>
      <c r="F21" s="26"/>
      <c r="G21" s="26"/>
      <c r="H21" s="26"/>
      <c r="I21" s="26"/>
      <c r="J21" s="26"/>
      <c r="K21" s="26"/>
      <c r="L21" s="26"/>
      <c r="M21" s="26"/>
      <c r="N21" s="26"/>
    </row>
    <row r="22" spans="1:14" x14ac:dyDescent="0.25">
      <c r="A22" s="27" t="s">
        <v>1</v>
      </c>
      <c r="B22" s="32">
        <v>9016.7979999999989</v>
      </c>
      <c r="C22" s="26"/>
      <c r="D22" s="26"/>
      <c r="E22" s="33">
        <v>7.1054273576010019E-14</v>
      </c>
      <c r="F22" s="26"/>
      <c r="G22" s="26"/>
      <c r="H22" s="26"/>
      <c r="I22" s="26"/>
      <c r="J22" s="26"/>
      <c r="K22" s="26"/>
      <c r="L22" s="26"/>
      <c r="M22" s="26"/>
      <c r="N22" s="26"/>
    </row>
    <row r="23" spans="1:14" x14ac:dyDescent="0.25">
      <c r="A23" s="26"/>
      <c r="B23" s="34">
        <v>9017.35</v>
      </c>
      <c r="C23" s="26"/>
      <c r="D23" s="26"/>
      <c r="E23" s="33">
        <v>-8.0571428570834769E-3</v>
      </c>
      <c r="F23" s="26"/>
      <c r="G23" s="26"/>
      <c r="H23" s="26"/>
      <c r="I23" s="26"/>
      <c r="J23" s="26"/>
      <c r="K23" s="26"/>
      <c r="L23" s="26"/>
      <c r="M23" s="26"/>
      <c r="N23" s="26"/>
    </row>
    <row r="24" spans="1:14" x14ac:dyDescent="0.25">
      <c r="A24" s="27" t="s">
        <v>17</v>
      </c>
      <c r="B24" s="33">
        <f>-'Primer 1'!B5</f>
        <v>-100.167</v>
      </c>
      <c r="C24" s="26"/>
      <c r="D24" s="26"/>
      <c r="E24" s="33">
        <v>0.16511428571433839</v>
      </c>
      <c r="F24" s="26"/>
      <c r="G24" s="26"/>
      <c r="H24" s="26"/>
      <c r="I24" s="26"/>
      <c r="J24" s="26"/>
      <c r="K24" s="26"/>
      <c r="L24" s="26"/>
      <c r="M24" s="26"/>
      <c r="N24" s="26"/>
    </row>
    <row r="25" spans="1:14" x14ac:dyDescent="0.25">
      <c r="A25" s="27"/>
      <c r="B25" s="33">
        <f>-'Primer 1'!C6</f>
        <v>-100.16</v>
      </c>
      <c r="C25" s="26"/>
      <c r="D25" s="26"/>
      <c r="E25" s="33">
        <v>0.16505714285719364</v>
      </c>
      <c r="F25" s="26"/>
      <c r="G25" s="26"/>
      <c r="H25" s="26"/>
      <c r="I25" s="26"/>
      <c r="J25" s="26"/>
      <c r="K25" s="26"/>
      <c r="L25" s="26"/>
      <c r="M25" s="26"/>
      <c r="N25" s="26"/>
    </row>
    <row r="26" spans="1:14" x14ac:dyDescent="0.25">
      <c r="A26" s="26"/>
      <c r="B26" s="26"/>
      <c r="C26" s="26"/>
      <c r="D26" s="27" t="s">
        <v>9</v>
      </c>
      <c r="E26" s="33">
        <v>4.2632564145606011E-14</v>
      </c>
      <c r="F26" s="26"/>
      <c r="G26" s="26"/>
      <c r="H26" s="26"/>
      <c r="I26" s="26"/>
      <c r="J26" s="26"/>
      <c r="K26" s="26"/>
      <c r="L26" s="26"/>
      <c r="M26" s="26"/>
      <c r="N26" s="26"/>
    </row>
    <row r="27" spans="1:14" x14ac:dyDescent="0.25">
      <c r="A27" s="26"/>
      <c r="B27" s="32">
        <f t="array" ref="B27:B31">MMULT(-I14:M18,B21:B25)</f>
        <v>100.17205714285721</v>
      </c>
      <c r="C27" s="26"/>
      <c r="D27" s="26"/>
      <c r="E27" s="33">
        <v>0.16477142857144145</v>
      </c>
      <c r="F27" s="26"/>
      <c r="G27" s="26"/>
      <c r="H27" s="26"/>
      <c r="I27" s="26"/>
      <c r="J27" s="26"/>
      <c r="K27" s="26"/>
      <c r="L27" s="26"/>
      <c r="M27" s="26"/>
      <c r="N27" s="26"/>
    </row>
    <row r="28" spans="1:14" x14ac:dyDescent="0.25">
      <c r="A28" s="27" t="s">
        <v>10</v>
      </c>
      <c r="B28" s="32">
        <v>1.9428571428825592E-4</v>
      </c>
      <c r="C28" s="26"/>
      <c r="D28" s="26"/>
      <c r="E28" s="33">
        <v>-0.43688571428569389</v>
      </c>
      <c r="F28" s="26"/>
      <c r="G28" s="26"/>
      <c r="H28" s="26"/>
      <c r="I28" s="26"/>
      <c r="J28" s="26"/>
      <c r="K28" s="26"/>
      <c r="L28" s="26"/>
      <c r="M28" s="26"/>
      <c r="N28" s="26"/>
    </row>
    <row r="29" spans="1:14" x14ac:dyDescent="0.25">
      <c r="A29" s="27"/>
      <c r="B29" s="34">
        <v>5.0571428571455357E-4</v>
      </c>
      <c r="C29" s="27" t="s">
        <v>6</v>
      </c>
      <c r="D29" s="26"/>
      <c r="E29" s="33">
        <v>4.0571428571496426E-3</v>
      </c>
      <c r="F29" s="27" t="s">
        <v>6</v>
      </c>
      <c r="G29" s="26"/>
      <c r="H29" s="26"/>
      <c r="I29" s="26"/>
      <c r="J29" s="26"/>
      <c r="K29" s="26"/>
      <c r="L29" s="26"/>
      <c r="M29" s="26"/>
      <c r="N29" s="26"/>
    </row>
    <row r="30" spans="1:14" x14ac:dyDescent="0.25">
      <c r="A30" s="27" t="s">
        <v>18</v>
      </c>
      <c r="B30" s="33">
        <v>-0.13205714285717818</v>
      </c>
      <c r="C30" s="26"/>
      <c r="D30" s="26"/>
      <c r="E30" s="31"/>
      <c r="F30" s="26"/>
      <c r="G30" s="26"/>
      <c r="H30" s="26"/>
      <c r="I30" s="26"/>
      <c r="J30" s="26"/>
      <c r="K30" s="26"/>
      <c r="L30" s="26"/>
      <c r="M30" s="26"/>
      <c r="N30" s="26"/>
    </row>
    <row r="31" spans="1:14" x14ac:dyDescent="0.25">
      <c r="A31" s="27"/>
      <c r="B31" s="33">
        <v>0.20594285714287253</v>
      </c>
      <c r="C31" s="26"/>
      <c r="D31" s="26"/>
      <c r="E31" s="31"/>
      <c r="F31" s="26"/>
      <c r="G31" s="26"/>
      <c r="H31" s="26"/>
      <c r="I31" s="26"/>
      <c r="J31" s="26"/>
      <c r="K31" s="26"/>
      <c r="L31" s="26"/>
      <c r="M31" s="26"/>
      <c r="N31" s="26"/>
    </row>
    <row r="32" spans="1:14" x14ac:dyDescent="0.25">
      <c r="A32" s="26"/>
      <c r="B32" s="26"/>
      <c r="C32" s="26"/>
      <c r="D32" s="27"/>
      <c r="E32" s="27"/>
      <c r="F32" s="26"/>
      <c r="G32" s="26"/>
      <c r="H32" s="26"/>
      <c r="I32" s="26"/>
      <c r="J32" s="26"/>
      <c r="K32" s="26"/>
      <c r="L32" s="26"/>
      <c r="M32" s="26"/>
      <c r="N32" s="26"/>
    </row>
    <row r="33" spans="1:14" x14ac:dyDescent="0.25">
      <c r="A33" s="16" t="s">
        <v>22</v>
      </c>
      <c r="B33" s="27"/>
      <c r="C33" s="27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</row>
    <row r="34" spans="1:14" x14ac:dyDescent="0.2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</row>
    <row r="35" spans="1:14" x14ac:dyDescent="0.25">
      <c r="A35" s="26"/>
      <c r="B35" s="35">
        <f t="array" ref="B35">SQRT(MMULT(TRANSPOSE(E21:E29),E21:E29)/('Primer 1'!G3-'Primer 1'!G4))</f>
        <v>0.21945997791114918</v>
      </c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</row>
    <row r="36" spans="1:14" x14ac:dyDescent="0.25">
      <c r="A36" s="26"/>
      <c r="B36" s="35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</row>
    <row r="37" spans="1:14" x14ac:dyDescent="0.25">
      <c r="A37" s="1" t="s">
        <v>23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</row>
    <row r="38" spans="1:14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</row>
    <row r="39" spans="1:14" x14ac:dyDescent="0.25">
      <c r="A39" s="43"/>
      <c r="B39" s="35">
        <f>$B$35*SQRT(I14)</f>
        <v>4.7890093371008476E-2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</row>
    <row r="40" spans="1:14" x14ac:dyDescent="0.25">
      <c r="A40" s="43"/>
      <c r="B40" s="35">
        <f>$B$35*SQRT(J15)</f>
        <v>4.789009337100845E-3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</row>
    <row r="41" spans="1:14" x14ac:dyDescent="0.25">
      <c r="A41" s="43"/>
      <c r="B41" s="35">
        <f>$B$35*SQRT(K16)</f>
        <v>4.7890093371008476E-3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</row>
    <row r="42" spans="1:14" x14ac:dyDescent="0.2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</row>
    <row r="43" spans="1:14" x14ac:dyDescent="0.25">
      <c r="A43" s="1" t="s">
        <v>11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</row>
    <row r="44" spans="1:14" x14ac:dyDescent="0.25">
      <c r="A44" s="1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</row>
    <row r="45" spans="1:14" x14ac:dyDescent="0.25">
      <c r="A45" s="27" t="s">
        <v>12</v>
      </c>
      <c r="B45" s="27"/>
      <c r="C45" s="27"/>
      <c r="D45" s="27"/>
      <c r="E45" s="26"/>
      <c r="F45" s="58" t="s">
        <v>13</v>
      </c>
      <c r="G45" s="58"/>
      <c r="H45" s="58"/>
      <c r="I45" s="58"/>
      <c r="J45" s="26"/>
      <c r="K45" s="58" t="s">
        <v>14</v>
      </c>
      <c r="L45" s="58"/>
      <c r="M45" s="58"/>
      <c r="N45" s="58"/>
    </row>
    <row r="46" spans="1:14" x14ac:dyDescent="0.25">
      <c r="A46" s="27" t="s">
        <v>15</v>
      </c>
      <c r="B46" s="36">
        <v>0</v>
      </c>
      <c r="C46" s="36">
        <v>10</v>
      </c>
      <c r="D46" s="36">
        <v>20</v>
      </c>
      <c r="E46" s="26"/>
      <c r="F46" s="27" t="s">
        <v>15</v>
      </c>
      <c r="G46" s="36">
        <v>0</v>
      </c>
      <c r="H46" s="36">
        <v>10</v>
      </c>
      <c r="I46" s="36">
        <v>20</v>
      </c>
      <c r="J46" s="26"/>
      <c r="K46" s="27" t="s">
        <v>15</v>
      </c>
      <c r="L46" s="36">
        <v>0</v>
      </c>
      <c r="M46" s="36">
        <v>10</v>
      </c>
      <c r="N46" s="36">
        <v>20</v>
      </c>
    </row>
    <row r="47" spans="1:14" x14ac:dyDescent="0.25">
      <c r="A47" s="27">
        <v>0</v>
      </c>
      <c r="B47" s="37">
        <v>100.3</v>
      </c>
      <c r="C47" s="37">
        <v>100.005</v>
      </c>
      <c r="D47" s="37">
        <v>100.003</v>
      </c>
      <c r="E47" s="26"/>
      <c r="F47" s="27">
        <v>0</v>
      </c>
      <c r="G47" s="37">
        <f>E21</f>
        <v>-0.12794285714278431</v>
      </c>
      <c r="H47" s="37">
        <f>E24</f>
        <v>0.16511428571433839</v>
      </c>
      <c r="I47" s="37">
        <f>E27</f>
        <v>0.16477142857144145</v>
      </c>
      <c r="J47" s="26"/>
      <c r="K47" s="27">
        <v>0</v>
      </c>
      <c r="L47" s="37">
        <f t="shared" ref="L47:N49" si="0">B47+G47</f>
        <v>100.17205714285721</v>
      </c>
      <c r="M47" s="37">
        <f t="shared" si="0"/>
        <v>100.17011428571433</v>
      </c>
      <c r="N47" s="37">
        <f t="shared" si="0"/>
        <v>100.16777142857144</v>
      </c>
    </row>
    <row r="48" spans="1:14" ht="45" customHeight="1" x14ac:dyDescent="0.25">
      <c r="A48" s="27">
        <v>10</v>
      </c>
      <c r="B48" s="38">
        <v>100.167</v>
      </c>
      <c r="C48" s="38">
        <v>100</v>
      </c>
      <c r="D48" s="37">
        <v>100.6</v>
      </c>
      <c r="E48" s="26"/>
      <c r="F48" s="27">
        <v>10</v>
      </c>
      <c r="G48" s="38">
        <f>E22</f>
        <v>7.1054273576010019E-14</v>
      </c>
      <c r="H48" s="38">
        <f>E25</f>
        <v>0.16505714285719364</v>
      </c>
      <c r="I48" s="37">
        <f>E28</f>
        <v>-0.43688571428569389</v>
      </c>
      <c r="J48" s="26"/>
      <c r="K48" s="27">
        <v>10</v>
      </c>
      <c r="L48" s="38">
        <f t="shared" si="0"/>
        <v>100.16700000000007</v>
      </c>
      <c r="M48" s="38">
        <f t="shared" si="0"/>
        <v>100.16505714285719</v>
      </c>
      <c r="N48" s="37">
        <f t="shared" si="0"/>
        <v>100.1631142857143</v>
      </c>
    </row>
    <row r="49" spans="1:14" ht="45" customHeight="1" x14ac:dyDescent="0.25">
      <c r="A49" s="27">
        <v>20</v>
      </c>
      <c r="B49" s="38">
        <v>100.17</v>
      </c>
      <c r="C49" s="38">
        <v>100.16</v>
      </c>
      <c r="D49" s="37">
        <v>100.154</v>
      </c>
      <c r="E49" s="26"/>
      <c r="F49" s="27">
        <v>20</v>
      </c>
      <c r="G49" s="38">
        <f>E23</f>
        <v>-8.0571428570834769E-3</v>
      </c>
      <c r="H49" s="38">
        <f>E26</f>
        <v>4.2632564145606011E-14</v>
      </c>
      <c r="I49" s="37">
        <f>E29</f>
        <v>4.0571428571496426E-3</v>
      </c>
      <c r="J49" s="26"/>
      <c r="K49" s="27">
        <v>20</v>
      </c>
      <c r="L49" s="38">
        <f t="shared" si="0"/>
        <v>100.16194285714292</v>
      </c>
      <c r="M49" s="38">
        <f t="shared" si="0"/>
        <v>100.16000000000004</v>
      </c>
      <c r="N49" s="37">
        <f t="shared" si="0"/>
        <v>100.15805714285715</v>
      </c>
    </row>
    <row r="50" spans="1:14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</row>
  </sheetData>
  <mergeCells count="2">
    <mergeCell ref="F45:I45"/>
    <mergeCell ref="K45:N4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Primer 1</vt:lpstr>
      <vt:lpstr>Primer 2</vt:lpstr>
      <vt:lpstr>Primer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Gile</cp:lastModifiedBy>
  <dcterms:created xsi:type="dcterms:W3CDTF">2015-06-05T18:17:20Z</dcterms:created>
  <dcterms:modified xsi:type="dcterms:W3CDTF">2020-03-20T15:48:35Z</dcterms:modified>
</cp:coreProperties>
</file>